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730" windowHeight="9720" activeTab="1"/>
  </bookViews>
  <sheets>
    <sheet name="report sintesi" sheetId="1" r:id="rId1"/>
    <sheet name="report analitico pdc" sheetId="2" r:id="rId2"/>
  </sheets>
  <definedNames>
    <definedName name="a">#REF!</definedName>
    <definedName name="_xlnm.Print_Area" localSheetId="1">'report analitico pdc'!$A$1133:$D$1200</definedName>
    <definedName name="FINE">#REF!</definedName>
  </definedNames>
  <calcPr fullCalcOnLoad="1"/>
</workbook>
</file>

<file path=xl/sharedStrings.xml><?xml version="1.0" encoding="utf-8"?>
<sst xmlns="http://schemas.openxmlformats.org/spreadsheetml/2006/main" count="2483" uniqueCount="1268">
  <si>
    <t>Costi esercizi pregressi arretrati contrattuali ruolo amministrativo-dirigenza</t>
  </si>
  <si>
    <t>Costi esercizi pregressi arretrati contrattuali ruolo sanitario - personale non dirigente</t>
  </si>
  <si>
    <t>Costi per prestazioni da altri erogatori pubblici (Istituto Zooprofilattico...)</t>
  </si>
  <si>
    <t>Acquisto prestazioni di psichiatria residenziale e semiresidenziale da pubblico (altri soggetti pubbl. della Regione)</t>
  </si>
  <si>
    <t>Acquisto prestazioni di psichiatria residenziale e semiresidenziale da pubblico (extra Regione) - non soggette a compensazione</t>
  </si>
  <si>
    <t>B0460</t>
  </si>
  <si>
    <t>B.2.7.4)  - da privato</t>
  </si>
  <si>
    <t>Assistenza termale</t>
  </si>
  <si>
    <t>Acquisto prestazioni termali in convenzione da privato  per cittadini non residenti - extraregione (mobilità attiva in compensazione)</t>
  </si>
  <si>
    <t>acquisto di prestazioni di assistenza residenziale, semiresidenziale e territoriale per anziani da soggetti privati</t>
  </si>
  <si>
    <t>acquisto di prestazioni di assistenza residenziale, semiresidenziale e  territoriale per dipendenze</t>
  </si>
  <si>
    <t>assistenza residenziale, semiresidenziale e territoriale da soggetti privati per minori a rischio, donne, coppie e famiglie..</t>
  </si>
  <si>
    <t>assistenza residenziale e semiresidenziale da soggetti privati per malati terminali</t>
  </si>
  <si>
    <t>assistenza territoriale, semiresidenziale.. da privati a favore di soggetti affetti da HIV</t>
  </si>
  <si>
    <t>altra assistenza residenziale, semiresidenziale e territoriale da privati</t>
  </si>
  <si>
    <t>B0480</t>
  </si>
  <si>
    <t>B.2.9)   Rimborsi, assegni e contributi</t>
  </si>
  <si>
    <t>B0490</t>
  </si>
  <si>
    <t>B.2.9.1)  contributi ad associazioni di volontariato</t>
  </si>
  <si>
    <t>Contributi associazioni volontariato</t>
  </si>
  <si>
    <t>B0500</t>
  </si>
  <si>
    <t>B.2.9.2)  altro</t>
  </si>
  <si>
    <t>Rimborsi agli assistiti assistenza sanitaria</t>
  </si>
  <si>
    <t>Contributi assegni sussidi per assistenza sanitaria</t>
  </si>
  <si>
    <t>Carta dei servizi - rimborsi agli utenti</t>
  </si>
  <si>
    <t>Rimborsi agli assistiti per ricoveri in Italia</t>
  </si>
  <si>
    <t>Rimborsi agli assistiti per ricoveri all'estero</t>
  </si>
  <si>
    <t>Trasferimento allo stato dl 5192 2%  dei conti 4 50 02 37 e 4 50 02 38 e 4 50 02 39</t>
  </si>
  <si>
    <t>Trasferimento ad istituti zooprofilattici 4%  dei conti 4 50 02 37 e 4 50 02 38 e 4 50 02 39</t>
  </si>
  <si>
    <t>Trasferimento alla regione decreto leg.vo 75894</t>
  </si>
  <si>
    <t>Ammende D.Lgs.626/94</t>
  </si>
  <si>
    <t>Trasf.alla Regione D-Lgs 432/98 art.5 (3,5% dei c/4500228/29)</t>
  </si>
  <si>
    <t>Trasf.ai Laboratori Nazionali di riferimento. D.Lgs.432/98 (0,5% dei c/ 4500228/29)</t>
  </si>
  <si>
    <t>Sopravvenienze passive v/terzi relative all'acquisto di beni e servizi</t>
  </si>
  <si>
    <t>Insussistenze passive v/terzi relative al personale</t>
  </si>
  <si>
    <t>Insussistenze passive v/terzi relative alle convenzioni con medici di base</t>
  </si>
  <si>
    <t>Insussistenze passive v/terzi relative alle convenzioni per la specialistica</t>
  </si>
  <si>
    <t>Insussistenze passive v/terzi relative alla vendita prestaz. Sanitarie da operatori accreditati</t>
  </si>
  <si>
    <t xml:space="preserve"> Insussistenze passive v/terzi relative alla vendita  di beni e servizi</t>
  </si>
  <si>
    <t>Altri oneri straordinari</t>
  </si>
  <si>
    <t>Insussistenze passive v/Asl-AO, IRCCS, Policlinici</t>
  </si>
  <si>
    <t>E0091</t>
  </si>
  <si>
    <t>INSUSSISTENZE</t>
  </si>
  <si>
    <t>Insussistenze passive Rappresentano la sopravvenuta insussistenza di ricavi ed attività iscritte in bilancio negli esercizi precedenti</t>
  </si>
  <si>
    <t>E0050</t>
  </si>
  <si>
    <t>ACCANTONAMENTI NON TIPICI</t>
  </si>
  <si>
    <t>(E0010+E0090+E0091+E0050)</t>
  </si>
  <si>
    <t>TOTALE COSTI STRAORDINARI</t>
  </si>
  <si>
    <t>voce46+voce 51</t>
  </si>
  <si>
    <t>TOTALE COSTI senza mobilità e poste non monetarie</t>
  </si>
  <si>
    <t>A0020</t>
  </si>
  <si>
    <t xml:space="preserve">TOTALE CONTRIBUTI IN C/ESERCIZIO  DA REGIONE PER QUOTA FSR </t>
  </si>
  <si>
    <t>Ricavi erogazione prestazioni ospedaliere per riaddebiti acquisti da presidi ex art.41-42-43-c.cura  per Regione (stranieri e STP)</t>
  </si>
  <si>
    <t>Ricavi erogazione prestazioni specialistiche per riaddebiti acquisti da presidi ex art.41-42-43-privati accred.  per Regione (stranieri e STP)</t>
  </si>
  <si>
    <t>CONS</t>
  </si>
  <si>
    <t>Sopravvenienze passive v/terzi relative alle convenzioni per la specialistica</t>
  </si>
  <si>
    <t>Altre competenze fisse personale non dirigente profesionale indennità posizione-altre indennità a tempo indeterminato (art.39 contratto 1999-contenuto ex sottoconto 3100702)</t>
  </si>
  <si>
    <t>Competenze accessorie personale non dirigente ruolo professionale a tempo indeterminato</t>
  </si>
  <si>
    <t>Incentivi personale non dirigente  ruolo professionale a tempo indeterminato (contenuto ex sottoconti 3100704-05)</t>
  </si>
  <si>
    <t>Oneri sociali a carico delle aziende sanitarie personale non dirigente ruolo professionale a tempo indeterminato</t>
  </si>
  <si>
    <t>Personale Dirigente ruolo professionale t.indeterminato-con oneri sociali-ferie maturate ma non godute al 31.12 ..(fine esercizio)</t>
  </si>
  <si>
    <t>Personale non Dirigente ruolo professionale a tempo indeterminato-con oneri sociali-ferie maturate ma non godute al 31.12 ..(fine esercizio)</t>
  </si>
  <si>
    <t xml:space="preserve">Rimborso oneri e stipendi  personale professionale in comando da Asl-AO, IRCCS, Policlinici della Regione </t>
  </si>
  <si>
    <t>Competenze Fisse dirigenza professionale a tempo determinato  (contenuto sottoconto 3100701) ruolo professionale</t>
  </si>
  <si>
    <t>Altre competenze Fisse dirigenza professionale a tempo determinato (retribuzione posizione aziendale-direzione struttura complessa..contenuto ex sottoconto 3100702)</t>
  </si>
  <si>
    <t>Competenze accessorie dirigenza  a tempo determinato  ruolo professionale</t>
  </si>
  <si>
    <t xml:space="preserve">Incentivi dirigenza  a tempo determinato (individuali-collettivi)ruolo professionale (contenuto ex sottoconti 3100704-05) a tempo indeterminato  </t>
  </si>
  <si>
    <t>Oneri sociali a carico delle aziende sanitarie dirigenza ruolo professionale a tempo determinato</t>
  </si>
  <si>
    <t>Competenze fisse personale non dirigente ruolo professionale a tempo determinato</t>
  </si>
  <si>
    <t>Altre competenze fisse personale non dirigente profesionale indennità posizione-altre indennità (art.39 contratto 1999-contenuto ex sottoconto 3100702) a tempo determinato</t>
  </si>
  <si>
    <t>Competenze accessorie personale non dirigente ruolo professionale a tempo determinato</t>
  </si>
  <si>
    <t>Incentivi personale non dirigente  ruolo professionale (contenuto ex sottoconti 3100704-05) a tempo determinato</t>
  </si>
  <si>
    <t>Oneri sociali a carico delle aziende sanitarie personale non dirigente ruolo professionale a tempo determinato</t>
  </si>
  <si>
    <t>Costo del personale dirigente  professionale altro (LSU, formazione e lavoro..)</t>
  </si>
  <si>
    <t>Oneri sociali a carico delle aziende sanitarie personale dirigente professionale altro (LSU, formazione e lavoro..)</t>
  </si>
  <si>
    <t>Costo del personale professionale non dirigente altro (LSU, formazione e lavoro..)</t>
  </si>
  <si>
    <t>Oneri sociali a carico delle aziende sanitarie  personale professionale non dirigente altro (LSU, formazione e lavoro..)</t>
  </si>
  <si>
    <t>Personale Dirigente ruolo professionale-con oneri sociali-ferie maturate ma non godute al 31.12 ..(fine esercizio) a tempo determinato</t>
  </si>
  <si>
    <t xml:space="preserve">Personale non Dirigente ruolo professionale a tempo determinato-con oneri sociali-ferie maturate ma non godute al 31.12 ..(fine esercizio) </t>
  </si>
  <si>
    <t>Personale Dirigente ruolo professionale a tempo determinato-con oneri sociali-ferie maturate ma non godute  al 01.01..(inizio esercizio)</t>
  </si>
  <si>
    <t>Personale non Dirigente ruolo professionale a tempo determinato-con oneri sociali-ferie maturate ma non godute al 01.01..(inizio esercizio)</t>
  </si>
  <si>
    <t>Competenze Fisse dirigenza  (contenuto sottoconto 3100801) ruolo tecnico a tempo indeterminato</t>
  </si>
  <si>
    <t>a.2) Contributi in c/esercizio per trasferimenti case cura e pres. Ex. Art.li 41-42-43 L.833/78</t>
  </si>
  <si>
    <t>a.3) Contributi in c/esercizio vincolati dalla Regione (esclusi FSR)</t>
  </si>
  <si>
    <t>Contributi regionali vincolati agli indennizzi ex L.210/92 per danni da vaccini, trasfusioni..</t>
  </si>
  <si>
    <t xml:space="preserve">Contributi regionali in conto esercizio per la funzione del servizio 118 emergenza sanitaria. </t>
  </si>
  <si>
    <t xml:space="preserve">Contributi regionali vincolati in conto esercizio per la funzione di gestione dei diplomi universitari </t>
  </si>
  <si>
    <t xml:space="preserve">Contributi regionali vincolati in conto esercizio per la formazione del personale delle aziende sanitarie </t>
  </si>
  <si>
    <t xml:space="preserve">Contributi regionali vincolati in conto esercizio per l’oncologia </t>
  </si>
  <si>
    <t>Costo per assistenza semiresidenziale e territoriale riabilitativa fornita per anziani e altri soggetti da altri soggetti pubblici extra Regione</t>
  </si>
  <si>
    <t xml:space="preserve">CONTRIBUTI IN C/ESERCIZIO DA PRIVATI </t>
  </si>
  <si>
    <t>Contributi in conto esercizio da privati</t>
  </si>
  <si>
    <t>Contributi in conto esercizio da privati famiglie</t>
  </si>
  <si>
    <t>Contributi in conto esercizio da istituzioni sociali senza fine di lucro</t>
  </si>
  <si>
    <t xml:space="preserve">Contributi da ASL (extra fondo) </t>
  </si>
  <si>
    <t xml:space="preserve">Contributi da ASO (extra fondo) </t>
  </si>
  <si>
    <t xml:space="preserve">Contributi da IRCCS e Fondazioni IRCCS (extra fondo) </t>
  </si>
  <si>
    <t xml:space="preserve">Contributi da Policlinici Universitari (extra fondo) </t>
  </si>
  <si>
    <t xml:space="preserve">Contributi da Università (extra fondo) </t>
  </si>
  <si>
    <t>A0080</t>
  </si>
  <si>
    <t xml:space="preserve">RICAVI PER PRESTAZIONI SANITARIE PUBBLICI DELLA REGIONE </t>
  </si>
  <si>
    <t>Proventi per servizi resi ad amministrazioni del settore statale nella Regione</t>
  </si>
  <si>
    <t>Proventi per servizi resi ad enti del settore pubblico allargato nella Regione</t>
  </si>
  <si>
    <t>Proventi ex art.3 d.lgs.15/1/92 n.51 da soggetti pubblici della Regione</t>
  </si>
  <si>
    <t>Prestazioni / Servizi in favbore dell'ARPA (Agenzia regionale per la protezione ambientale) ed altri soggetti pubblici della Regione</t>
  </si>
  <si>
    <t>Prestazioni di prevenzione ad Aziende sanitarie extra regionali</t>
  </si>
  <si>
    <t>Assistenza semiresidenziale e territoriale ad Aziende sanitarie extraregionali</t>
  </si>
  <si>
    <t>Assistenza residenziale ad Aziende sanitarie extraregionali</t>
  </si>
  <si>
    <t>Prestazioni specialistiche ad erogatori - Aziende sanitarie extraregionali</t>
  </si>
  <si>
    <t>Proventi per servizi resi ad enti previdenziali extra Regione</t>
  </si>
  <si>
    <t>Proventi per servizi resi ad amministrazioni del settore statale extra regionale</t>
  </si>
  <si>
    <t>Proventi per servizi resi ad enti del settore pubblico allargato extra regionale</t>
  </si>
  <si>
    <t>Proventi ex art.3 d.lgs.15/1/92 n.51 da soggetti pubblici extra Regione</t>
  </si>
  <si>
    <t>Assistenza residenziale ad Aziende sanitarie regionali</t>
  </si>
  <si>
    <t>Prestazioni specialistiche ad erogatori - Aziende sanitarie regionali</t>
  </si>
  <si>
    <t>Prestazioni specialistiche ad erogatori - Aziende ospedaliere regionali</t>
  </si>
  <si>
    <t>Assistenza semiresidenziale e territoriale ad Aziende sanitarie regionali</t>
  </si>
  <si>
    <t>Prestazioni di prevenzione ad Aziende sanitarie regionali</t>
  </si>
  <si>
    <t>Ricavi per consulenze sanitarie -personale dipendente per altre ASR piemontesi</t>
  </si>
  <si>
    <t>Acquisti servizi sanitari per assistenza integrativa da pubblico (Extarregione)</t>
  </si>
  <si>
    <t>Acquisti servizi sanitari per assistenza protesica   da pubblico (Extarregione)</t>
  </si>
  <si>
    <t>Acquisti servizi sanitari per assistenza integrativa da pubblico (altri soggetti pubbl. della regione)</t>
  </si>
  <si>
    <t>Acquisti servizi sanitari per assistenza protesica   da da pubblico (altri soggetti pubbl. della regione)</t>
  </si>
  <si>
    <t>Acquisti servizi sanitari per assistenza integrativa da ASL della regione</t>
  </si>
  <si>
    <t>Acquisti servizi sanitari per assistenza protesica   da ASL della regione</t>
  </si>
  <si>
    <t>Acquisti di servizi termali da pubblico (altri soggetti pubbl. della Regione)</t>
  </si>
  <si>
    <t>Acquisto prestazioni di psichiatria residenziale e semiresidenziale da privato (intraregionale)</t>
  </si>
  <si>
    <t>acquisti di servizi di trasporto sanitario da pubblico (altri soggetti pubbl. della Regione)</t>
  </si>
  <si>
    <t>Competenze Fisse dirigenza medica-veterinaria (contenuto  ex sottoconto 3100601) a tempo indeterminato</t>
  </si>
  <si>
    <t xml:space="preserve">RICAVI PER PRESTAZIONI SANITARIE PRIVATI </t>
  </si>
  <si>
    <t>Proventi per servizi resi ad imprese ed istituzioni private della Regione</t>
  </si>
  <si>
    <t>Proventi e servizi resi ad imprese ed istituzioni private extra Regione</t>
  </si>
  <si>
    <t>Prestazioni specialistiche ad erogatori - presidi ex art.41-42-43 L.833/78</t>
  </si>
  <si>
    <t>Proventi ex art.3 d.lgs.15/1/92 n.51 da soggetti privati della Regione</t>
  </si>
  <si>
    <t>Proventi derivanti dalle autorizzazioni per le attività di cui al D.Lgs.123/99 (attività di produzione..di alimenti animali additivati)</t>
  </si>
  <si>
    <t>A0120</t>
  </si>
  <si>
    <t xml:space="preserve">RICAVI PER PRESTAZIONI NON  SANITARIE </t>
  </si>
  <si>
    <t>Proventi servizi non sanitari resi a privati paganti</t>
  </si>
  <si>
    <t>altri proventi non sanitari</t>
  </si>
  <si>
    <t>A0150</t>
  </si>
  <si>
    <t>Concorso personale spese per vitto vestiario ed alloggio</t>
  </si>
  <si>
    <t>Recuperi per azioni di rivalsa</t>
  </si>
  <si>
    <t>Concorsi rimborsi e recuperi da altri soggetti</t>
  </si>
  <si>
    <t>Carta dei servizi - addebiti agli utenti</t>
  </si>
  <si>
    <t>Altri concorsi, recuperi. Per attività tipiche</t>
  </si>
  <si>
    <t>Rimborsi assicurativi</t>
  </si>
  <si>
    <t>Rimborsi per acquisto beni da parte di Asl-AO, IRCCS, Policlinici della Regione</t>
  </si>
  <si>
    <t>Concorsi, recuperi e rimborsi per attività tipiche v/Regione - servizi</t>
  </si>
  <si>
    <t>Altri concorsi, recuperi e rimborsi per attività tipiche  da parte di Asl-AO , IRCCS, Policlinici della Regione</t>
  </si>
  <si>
    <t>Rimborsi per acquisto beni v/altri Enti Pubblici</t>
  </si>
  <si>
    <t>Altri concorsi, recuperi e rimborsi per attività tipiche v/Altri Enti Pubblici</t>
  </si>
  <si>
    <t>Rimborso degli oneri stipendiali del personale dell'azienda in posizione di comando v/Regione</t>
  </si>
  <si>
    <t>Vendita di emoderivati e plasma soggetti a compensazione regionale</t>
  </si>
  <si>
    <t>Rimborso da Aziende Farmaceutiche per Pay Back</t>
  </si>
  <si>
    <t>rimborso a favore della ASL CAPOFILA per acquisto di  prodotti farmaceutici PHT per conto delle altre ASL</t>
  </si>
  <si>
    <t>A0160</t>
  </si>
  <si>
    <t xml:space="preserve">COMPARTECIPAZIONI (TICKET SOLO PUBBLICI) </t>
  </si>
  <si>
    <t>Concorso alla spesa da parte degli assistiti</t>
  </si>
  <si>
    <t xml:space="preserve">Compartecipazione alla spesa per prestazioni sanitarie - Ticket sul pronto soccorso  </t>
  </si>
  <si>
    <t xml:space="preserve">Compartecipazione alla spesa per prestazioni sanitarie (ticket)- Altro </t>
  </si>
  <si>
    <t>(A0130+A0140+E0060)</t>
  </si>
  <si>
    <t xml:space="preserve">ENTRATE VARIE </t>
  </si>
  <si>
    <t>A0130</t>
  </si>
  <si>
    <t>A.2.e)  fitti attivi</t>
  </si>
  <si>
    <t>Entrate di terreni ed immobili da reddito</t>
  </si>
  <si>
    <t>A0140</t>
  </si>
  <si>
    <t>A.2.f)  altri proventi</t>
  </si>
  <si>
    <t>Altre entrate</t>
  </si>
  <si>
    <t>Poste correttive e compensative delle spese</t>
  </si>
  <si>
    <t>Entrate per distributori di caffe, acqua minerale e gestione telefono pubblico</t>
  </si>
  <si>
    <t>Proventi da partecipazioni</t>
  </si>
  <si>
    <t>Proventi finanziari da crediti iscritti nelle immobilizzazioni</t>
  </si>
  <si>
    <t>Proventi finanziari da titoli iscritti nelle immobilizzazioni</t>
  </si>
  <si>
    <t>Altri proventi finanziari diversi dai precedenti</t>
  </si>
  <si>
    <t>Proventi sanzioni ex L.R. 35/96</t>
  </si>
  <si>
    <t>Utili su cambi</t>
  </si>
  <si>
    <t>Tariffe sulla produzione ed immissione sul mercato di latte e derivati (D.Int. 21/01/1999)</t>
  </si>
  <si>
    <t>Rimborso da altre amministrazioni spese personale dipendente comandato</t>
  </si>
  <si>
    <t>Rimborso da altre ASR piemontesi per personale comandato</t>
  </si>
  <si>
    <t>Proventi ammende ex d.leg.vo 758/94</t>
  </si>
  <si>
    <t>E0060</t>
  </si>
  <si>
    <t>E.4)  Concorsi, recuperi, rimborsi per attività non tipiche</t>
  </si>
  <si>
    <t>Concorsi, recuperi, rimborsi. Attività non tipiche.</t>
  </si>
  <si>
    <t>(C0010+C0050)</t>
  </si>
  <si>
    <t xml:space="preserve">INTERESSI ATTIVI </t>
  </si>
  <si>
    <t>C0010</t>
  </si>
  <si>
    <t>C.1)  Interessi attivi</t>
  </si>
  <si>
    <t>C0020</t>
  </si>
  <si>
    <t>C.1.a)  su c/tesoreria</t>
  </si>
  <si>
    <t>Entrate per interessi attivi su c/tesoreria</t>
  </si>
  <si>
    <t>C0030</t>
  </si>
  <si>
    <t>C.1.b)  su c/c postali e bancari</t>
  </si>
  <si>
    <t>Entrate per interessi attivi su c/postali e bancari</t>
  </si>
  <si>
    <t>C0040</t>
  </si>
  <si>
    <t>C.1.c)  vari</t>
  </si>
  <si>
    <t>Entrate per interessi attivi vari</t>
  </si>
  <si>
    <t>C0050</t>
  </si>
  <si>
    <t>C.2)  Altri proventi</t>
  </si>
  <si>
    <t>A0110</t>
  </si>
  <si>
    <t xml:space="preserve">RICAVI INTRAMOENIA </t>
  </si>
  <si>
    <t>Ricavi per prestazioni sanitarie intramoenia - Area ospedaliera</t>
  </si>
  <si>
    <t xml:space="preserve"> Ricavi per prestazioni sanitarie intramoenia - Area specialistica</t>
  </si>
  <si>
    <t xml:space="preserve">Ricavi per prestazioni sanitarie intramoenia - Area sanità pubblica </t>
  </si>
  <si>
    <t>Ricavi per prestazioni sanitarie intramoenia - Consulenze con soggetti non AS Piemonte (ex art. 55 c.1 lett. c), d) ed ex Art. 57-58)</t>
  </si>
  <si>
    <t>Ricavi per prestazioni sanitarie intramoenia - Altro</t>
  </si>
  <si>
    <t>Ricavi per prestazioni sanitarie intramoenia - Altro (Asl - Ao, Irccs e Policlinici  della Regione)</t>
  </si>
  <si>
    <t>Personale  Dirigente medico-veterinari a tempo determinato-con oneri sociali-  ferie e straordinari maturati ma non goduti al al 01.01..(inizio esercizio)</t>
  </si>
  <si>
    <t>Competenze Fisse dirigenza medica-veterinaria  tempo determinato</t>
  </si>
  <si>
    <t>Competenze Fisse dirigenza medica-veterinaria a tempo determinato retribuzione posizione -struttura complessa (contenuto ex sottoconto 3100602)</t>
  </si>
  <si>
    <t>Competenze accessorie dirigenza medica-veterinaria tempo determinato</t>
  </si>
  <si>
    <t>Incentivi dirigenza medica-veterinaria (individuali-collettivi) (contenuto ex sottoconti 3100604-05) tempo determinato</t>
  </si>
  <si>
    <t>Competenze Fisse altra dirigenza sanitaria (contenuto  ex sottoconto 3100601) tempo determinato</t>
  </si>
  <si>
    <t>Competenze Fisse altra dirigenza sanitaria a tempo determinato (retribuzione posizione aziendale-direzione struttura complessa..) (contenuto ex sottoconto 3100602)</t>
  </si>
  <si>
    <t>Competenze accessorie altra dirigenza sanitaria tempo determinato</t>
  </si>
  <si>
    <t>Incentivi dirigenza altra dirigenza sanitaria (individuali-collettivi) (contenuto ex sottoconti 3100604-05) tempo determinato</t>
  </si>
  <si>
    <t>Oneri sociali a carico delle aziende sanitarie dirigenza medica-veterinaria tempo determinato</t>
  </si>
  <si>
    <t>Oneri sociali a carico delle aziende sanitarie altra dirigenza sanitaria tempo determinato</t>
  </si>
  <si>
    <t>Competenze fisse personale sanitario non dirigente tempo determinato</t>
  </si>
  <si>
    <t>Altre competenze fisse personale non dirigente sanitario indennità posizione-altre indennità a tempo determinato (art.39 contratto 1999-contenuto ex sottoconto 3100602)</t>
  </si>
  <si>
    <t>Competenze accessorie personale sanitario non dirigente a tempo determinato</t>
  </si>
  <si>
    <t>Incentivi personale non dirigente  sanitario tempo determinato</t>
  </si>
  <si>
    <t>Oneri sociali a carico delle aziende sanitarie personale non dirigenti ruolo sanitario tempo determinato</t>
  </si>
  <si>
    <t>Costo del personale dirigente  medico altro (LSU, formazione e lavoro..)</t>
  </si>
  <si>
    <t>Oneri sociali a carico delle aziende sanitarie personale dirigente medico altro (LSU, formazione e lavoro..)</t>
  </si>
  <si>
    <t>Costo del personale dirigente non medico altro (LSU, formazione e lavoro..)</t>
  </si>
  <si>
    <t>Insussistenze attive. Rappresentano la sopravvenuta insussistenza di costi e passività iscritte in bilancio negli esercizi precedenti</t>
  </si>
  <si>
    <t>Insussistenze attive v/terzi relative al personale</t>
  </si>
  <si>
    <t>Insussistenze attive v/terzi relative alle convenzioni con medici di base</t>
  </si>
  <si>
    <t>Insussistenze attive v/terzi relative alle convenzioni per la specialistica</t>
  </si>
  <si>
    <t>Insussistenze attive v/terzi relative all'acquisto prestaz. Sanitarie da operatori accreditati</t>
  </si>
  <si>
    <t>Insussistenze attive v/terzi relative all'acquisto di beni e servizi</t>
  </si>
  <si>
    <t>Insussistenze Attive v/Asl-AO, IRCCS, Policlinici</t>
  </si>
  <si>
    <t>Insussistenze attive v/terzi relative alla mobilità extraregionale</t>
  </si>
  <si>
    <t>(E0020)+(E0080)+(E0081)</t>
  </si>
  <si>
    <t>TOTALE RICAVI STRAORDINARI</t>
  </si>
  <si>
    <t>voce 10 bis +voce 15</t>
  </si>
  <si>
    <t>TOTALE RICAVI senza mobilità e poste non monetarie</t>
  </si>
  <si>
    <t>A0090</t>
  </si>
  <si>
    <t>PRESUNTA MOBILITA' ATTIVA EXTRA</t>
  </si>
  <si>
    <t>Assistenza sanitaria di base ad Aziende sanitarie extra regionali</t>
  </si>
  <si>
    <t>Assistenza specialistica ad Aziende sanitarie extraregionali produzione propria</t>
  </si>
  <si>
    <t>Assistenza ospedaliera ad Aziende sanitarie extraregionali produzione propria</t>
  </si>
  <si>
    <t>Assistenza farmaceutica convenzionata per altre aziende sanitarie locali extraregionali</t>
  </si>
  <si>
    <t>Assistenza integrativa (farmacie convenzionate) per altre aziende sanitarie locali extra-regionali</t>
  </si>
  <si>
    <t>Ricavi per assistenza termale da altre aziende sanitarie extra-regione</t>
  </si>
  <si>
    <t>Ricavi erogazione diretta farmaci (file F) ad Aziende sanitarie extra-regione</t>
  </si>
  <si>
    <t>Competenze Fisse dirigenza  (contenuto sottoconto 3100701) ruolo professionale a tempo indeterminato</t>
  </si>
  <si>
    <t>Indennità a personale universitario - area non sanitaria</t>
  </si>
  <si>
    <t xml:space="preserve"> Acquisto prestazioni Socio-Sanitarie a rilevanza sanitaria da privato (extraregionale)</t>
  </si>
  <si>
    <t>Acquisto prestazioni di psichiatria residenziale e semiresidenziale da privato (extraregionale)</t>
  </si>
  <si>
    <t>Acquisti per assistenza riabilitativa da privato (extra-regionale)</t>
  </si>
  <si>
    <t>Acquisti di assistenza termale da privato per cittadini non residenti - Extraregione (mobilità attiva in compensazione)</t>
  </si>
  <si>
    <t>Altre prestazioni sanitarie - Mobilità attiva Internazionale (Regione)</t>
  </si>
  <si>
    <t>Altre prestazioni sanitarie erogate da privati v/residenti extraregione in compensazione (mobilità attiva)</t>
  </si>
  <si>
    <t>Prestazioni trasporto ambulanze ed elisoccorso Extraregione</t>
  </si>
  <si>
    <t>Assistenza specialistica ad Aziende sanitarie extraregionali  riaddebito prestazioni acquistate da strutture private accreditate</t>
  </si>
  <si>
    <t>Assistenza specialistica ad ad Aziende sanitarie extraregionali riaddebito prestazioni acquistate da  da  ex aarrtt 41-43 L.833/1978</t>
  </si>
  <si>
    <t>Assistenza specialistica ad ad Aziende sanitarie extraregionali  riaddebito prestazioni prodotte con sperimentazioni gestionali (società partecipate)</t>
  </si>
  <si>
    <t>Assistenza ospedaliera ad Aziende sanitarie extraregionali  riaddebito prestazioni acquistate da strutture private accreditate</t>
  </si>
  <si>
    <t>Pay-back per il superamento del tetto della spesa farmaceutica ospedaliera</t>
  </si>
  <si>
    <t>Costi capitalizzati (incrementi delle immobilizzazioni per lavori interni)</t>
  </si>
  <si>
    <t>Quota imputata all'esercizio dei contributi in c/esercizio FSR destinati ad investimenti</t>
  </si>
  <si>
    <t>Quota imputata all'esercizio degli altri contributi in c/esercizio destinati ad investimenti</t>
  </si>
  <si>
    <t>Quota imputata all'esercizio di altre poste del patrimonio netto</t>
  </si>
  <si>
    <t>Utilizzo fondi per quote inutilizzate contributi di esercizi precedenti da Regione o Prov. Aut. per quota F.S. regionale vincolato</t>
  </si>
  <si>
    <t>Utilizzo fondi per quote inutilizzate contributi di esercizi precedenti da soggetti pubblici (extra fondo) vincolati</t>
  </si>
  <si>
    <t>Utilizzo fondi per quote inutilizzate contributi di esercizi precedenti per ricerca</t>
  </si>
  <si>
    <t>Utilizzo fondi per quote inutilizzate contributi vincolati di esercizi precedenti da privati</t>
  </si>
  <si>
    <t>B.15.b) per trattamento di fine rapporto</t>
  </si>
  <si>
    <t>Aumento valore produzione  per differenziale riconosciuto rispetto previsione di assistenza ospedaliera da AASSRR della Regione</t>
  </si>
  <si>
    <t>Aumento valore produzione  per differenziale riconosciuto rispetto previsione di assistenza specialistica da AASSRR della Regione</t>
  </si>
  <si>
    <t>Assistenza specialistica ad Aziende sanitarie regionali USL riaddebito prestazioni acquistate da strutture private accreditate</t>
  </si>
  <si>
    <t>Assistenza specialistica ad Aziende sanitarie regionali USL riaddebito prestazioni acquistate da  presidi classificati ex aarrtt 41-43 L.833/1978</t>
  </si>
  <si>
    <t>Assistenza specialistica ad Aziende sanitarie regionali USL prestazioni prodotte con sperimentazioni gestionali (società partecipate)</t>
  </si>
  <si>
    <t>Assistenza ospedaliera ad Aziende sanitarie regionali USL riaddebito prestazioni acquistate da strutture private accreditate</t>
  </si>
  <si>
    <t>Assistenza ospedaliera ad Aziende sanitarie regionali USL riaddebito prestazioni acquistate da ex aarrtt 41-43 L.833/1978</t>
  </si>
  <si>
    <t>Assistenza ospedaliera ad Aziende sanitarie regionali USL prestazioni prodotte con sperimentazioni gestionali (società partecipate)</t>
  </si>
  <si>
    <t>Erogazione diretta farmaci (file F)  ad Aziende sanitarie regionali USL riaddebito prestazioni acquistate da strutture private accreditate (per memoria)</t>
  </si>
  <si>
    <t>Erogazione diretta farmaci (file F)  ad Aziende sanitarie regionali USL riaddebito prestazioni acquistate da  ex aarrtt 41-43 L.833/1978</t>
  </si>
  <si>
    <t>Erogazione diretta farmaci (file F)  ad Aziende sanitarie regionali USL riaddebito prestazioni prodotte con sperimentazioni gestionali (società partecipate)</t>
  </si>
  <si>
    <t>A0170</t>
  </si>
  <si>
    <t>COSTI CAPITALIZZATI</t>
  </si>
  <si>
    <t>A0180</t>
  </si>
  <si>
    <t>A.5.1)  da utilizzo contributi in c/capitale</t>
  </si>
  <si>
    <t>Utilizzo quota di donazione</t>
  </si>
  <si>
    <t>Incentivi personale non dirigente  ruolo tecnico a tempo indeterminato (contenuto ex sottoconti 3100804-05)</t>
  </si>
  <si>
    <t>Oneri sociali a carico delle aziende sanitarie personale non dirigente ruolo tecnico a tempo indeterminato</t>
  </si>
  <si>
    <t>Personale Dirigente ruolo tecnico a tempo indeterminato-con oneri sociali-ferie maturate ma non godute al 31.12.. (fine esercizio)</t>
  </si>
  <si>
    <t>Personale non Dirigente ruolo tecnico a tempo indeterminato -con oneri sociali-ferie e straordinari maturati ma non goduti al 31.12 ..(fine esercizio)</t>
  </si>
  <si>
    <t>Personale Dirigente ruolo professionale a tempo indeterminato -con oneri sociali-ferie maturate ma non godute  al 01.01..(inizio esercizio)</t>
  </si>
  <si>
    <t>Personale non Dirigente ruolo professionale a tempo indeterminato -con oneri sociali-ferie maturate ma non godute al 01.01..(inizio esercizio)</t>
  </si>
  <si>
    <t>Personale Dirigente ruolo tecnico a tempo indeterminato -con oneri sociali-ferie maturate ma non goduti al 01.01..(inizio esercizio)</t>
  </si>
  <si>
    <t>Personale non Dirigente ruolo tecnico a tempo indeterminato -con oneri sociali-ferie e straordinari maturati ma non goduti al al 01.01..(inizio esercizio)</t>
  </si>
  <si>
    <t>Competenze Fisse dirigenza  (contenuto sottoconto 3100801) ruolo tecnico a tempo determinato</t>
  </si>
  <si>
    <t>Altre competenze Fisse dirigenza (retribuzione posizione aziendale-direzione struttura complessa..contenuto ex sottoconto 3100802) ruolo tecnico a tempo determinato</t>
  </si>
  <si>
    <t>Competenze accessorie dirigenza  ruolo tecnico a tempo determinato</t>
  </si>
  <si>
    <t>Assistenza specialistica di Aziende sanitarie regionali USL</t>
  </si>
  <si>
    <t>Assistenza specialistica di Aziende ospedaliere regionali</t>
  </si>
  <si>
    <t>Assistenza specialistica di Aziende sanitarie regionali USL riaddebito strutture accreditate</t>
  </si>
  <si>
    <t>Assistenza specialistica di Aziende sanitarie regionali USL riaddebito presidi ex aa.rr.tt.41-42-43</t>
  </si>
  <si>
    <t>Provento per differenziale rispetto previsione finanziaria acquisti assistenza specialistica da AASSRR della regione</t>
  </si>
  <si>
    <t>B0400</t>
  </si>
  <si>
    <t>B.2.6.1)  - da pubblico (ASL e Aziende osp. della Regione)</t>
  </si>
  <si>
    <t>Assistenza ospedaliera di Aziende sanitarie regionali USL</t>
  </si>
  <si>
    <t>Assistenza ospedaliera di Aziende ospedaliere regionali</t>
  </si>
  <si>
    <t xml:space="preserve">Assistenza ospedaliera di Aziende sanitarie regionali USL riaddebito c.cura </t>
  </si>
  <si>
    <t>Assistenza ospedaliera di Aziende sanitarie regionali USL riaddebito presidi ex aa.rr.tt.41-42-43</t>
  </si>
  <si>
    <t>Provento per differenziale rispetto previsione finanziaria degli acquisti assistenza ospedaliera da AASSRR della regione</t>
  </si>
  <si>
    <t>Costo per assistenza termale da altre aziende sanitarie regionali</t>
  </si>
  <si>
    <t>Personale Dirigente ruolo tecnico a tempo determinato-con oneri sociali-ferie maturate ma non goduti al 01.01..(inizio esercizio)</t>
  </si>
  <si>
    <t>Personale non Dirigente ruolo tecnico a tempo determinato-con oneri sociali-ferie e straordinari maturati ma non goduti al al 01.01..(inizio esercizio)</t>
  </si>
  <si>
    <t>Competenze Fisse dirigenza  a tempo indeterminato (contenuto sottoconto 3100901) ruolo amministrativo</t>
  </si>
  <si>
    <t>Ospedaliera da privato (case di cura)</t>
  </si>
  <si>
    <t>Ospedaliera da privato (presìdi)</t>
  </si>
  <si>
    <t>Costo addebitato alle ASL per prestazioni erogate nel programma di screening dei tumori femminili (mammella, collo dell'utero e colon retto)</t>
  </si>
  <si>
    <t>B0880</t>
  </si>
  <si>
    <t>AMMORTAMENTI IMMOBILIZZAZIONI IMMATERIALI</t>
  </si>
  <si>
    <t>Costi di impianti ed ampliamento</t>
  </si>
  <si>
    <t>Costi di ricerca e di sviluppo</t>
  </si>
  <si>
    <t>Abbonamenti vari</t>
  </si>
  <si>
    <t>Spese postali e valori bollati</t>
  </si>
  <si>
    <t>Quote associative</t>
  </si>
  <si>
    <t>Spese liti arbitraggi risarcimenti</t>
  </si>
  <si>
    <t>Altre somme non attribuibili</t>
  </si>
  <si>
    <t>Perdite su cambi</t>
  </si>
  <si>
    <t>Costo per contributi vs ARAN</t>
  </si>
  <si>
    <t>Altri servizi generali</t>
  </si>
  <si>
    <t>Prodotti farmaceutici di tipo H a distribuzione diretta</t>
  </si>
  <si>
    <t xml:space="preserve">Risarcimento in franchigia assicurativa danni terzi per responsabilità civile </t>
  </si>
  <si>
    <t>Costi per la gestione dei distributori di caffe, acqua minerale e telefono pubblico</t>
  </si>
  <si>
    <t>Costi per la gestione di terreni ed immobili da reddito</t>
  </si>
  <si>
    <t>(B0590-B0670-B0680)</t>
  </si>
  <si>
    <t>SERVIZI APPALTATI</t>
  </si>
  <si>
    <t>B0590</t>
  </si>
  <si>
    <t>B.2.13) Servizi non sanitari</t>
  </si>
  <si>
    <t>B0600</t>
  </si>
  <si>
    <t>B.2.13.1)   Lavanderia</t>
  </si>
  <si>
    <t>Servizi di lavanderia</t>
  </si>
  <si>
    <t>B0610</t>
  </si>
  <si>
    <t>B.2.13.2)   Pulizia</t>
  </si>
  <si>
    <t>Altri servizi di pulizia</t>
  </si>
  <si>
    <t>Servizi di pulizia presidi e servizi sanitari</t>
  </si>
  <si>
    <t>B0620</t>
  </si>
  <si>
    <t>B.2.13.3)   Mensa</t>
  </si>
  <si>
    <t>Servizi di mensa per degenti</t>
  </si>
  <si>
    <t>Servizi di mensa per dipendenti</t>
  </si>
  <si>
    <t>B0630</t>
  </si>
  <si>
    <t>B.2.13.4)   Riscaldamento</t>
  </si>
  <si>
    <t>Servizi riscaldamento.</t>
  </si>
  <si>
    <t>B0640</t>
  </si>
  <si>
    <t>B.2.13.5)   Elaborazione dati</t>
  </si>
  <si>
    <t>Servizi elaborazione dati</t>
  </si>
  <si>
    <t>B0650</t>
  </si>
  <si>
    <t>B.2.13.6)   Servizi trasporti (non sanitari)</t>
  </si>
  <si>
    <t>Servizi trasporti non sanitari</t>
  </si>
  <si>
    <t>B0660</t>
  </si>
  <si>
    <t>B.2.13.7)   Smaltimento rifiuti</t>
  </si>
  <si>
    <t>Servizi smaltimento rifiuti</t>
  </si>
  <si>
    <t>B0670</t>
  </si>
  <si>
    <t>B.2.13.8)   Utenze telefoniche</t>
  </si>
  <si>
    <t>Telefono</t>
  </si>
  <si>
    <t>B0680</t>
  </si>
  <si>
    <t>B.2.13.9)   Altre utenze</t>
  </si>
  <si>
    <t>Energia elettrica</t>
  </si>
  <si>
    <t>Acqua</t>
  </si>
  <si>
    <t>Gas cucine</t>
  </si>
  <si>
    <t>Altre utenze (rai tv)</t>
  </si>
  <si>
    <t>B0690</t>
  </si>
  <si>
    <t>B.2.13.10) Altro</t>
  </si>
  <si>
    <t>Servizi vigilanza</t>
  </si>
  <si>
    <t>Pubblicita su quotidiani e periodici</t>
  </si>
  <si>
    <t>Altri eventuali servizi economali e tecnici non classificati</t>
  </si>
  <si>
    <t>Costo per prestazioni di lavoro coordinate e continuative non sanitarie</t>
  </si>
  <si>
    <t>Spese per servizio di tesoreria</t>
  </si>
  <si>
    <t>Altri servizi non sanitari da pubblico (Asl-AO, IRCCS, Policlinici della Regione)</t>
  </si>
  <si>
    <t xml:space="preserve"> Altri servizi non sanitari da pubblico (altri Enti Pubblici)</t>
  </si>
  <si>
    <t xml:space="preserve">Altre collaborazioni e prestazioni di lavoro -area non sanitaria </t>
  </si>
  <si>
    <t>B0970</t>
  </si>
  <si>
    <t>ACCANTONAMENTI TIPICI</t>
  </si>
  <si>
    <t>B0980</t>
  </si>
  <si>
    <t>B.15.a) per rischi</t>
  </si>
  <si>
    <t>Accantonamenti per rischi  (vedere conto 2.65.02.01)</t>
  </si>
  <si>
    <t>B0990</t>
  </si>
  <si>
    <t>B.1.c)  Materiali per la profilassi (vaccini)</t>
  </si>
  <si>
    <t>Materiali per profilassi igienico sanitaria</t>
  </si>
  <si>
    <t>Siero e vaccini</t>
  </si>
  <si>
    <t>Vaccini desensibilizzanti</t>
  </si>
  <si>
    <t>B0050</t>
  </si>
  <si>
    <t>B.1.d)  Materiali diagnostici prodotti chimici</t>
  </si>
  <si>
    <t>Reagenti di laboratorio</t>
  </si>
  <si>
    <t>Reagenti laboratorio</t>
  </si>
  <si>
    <t>B0060</t>
  </si>
  <si>
    <t>B.1.e)  Materiali diagnostici, lastre RX, mezzi di contrasto per RX, carta per ECG, ECG, etc.</t>
  </si>
  <si>
    <t>Materiale radiografico</t>
  </si>
  <si>
    <t>Altri materiali diagnostici</t>
  </si>
  <si>
    <t>B0070</t>
  </si>
  <si>
    <t>B.1.f)   Presidi chirurgici e materiali sanitari</t>
  </si>
  <si>
    <t>Presidi chirurgici</t>
  </si>
  <si>
    <t>Materiale sanitario</t>
  </si>
  <si>
    <t>Altri beni e prodotti sanitari</t>
  </si>
  <si>
    <t>Beni e prodotti sanitari da Asl-AO, IRCCS, Policlinici della Regione</t>
  </si>
  <si>
    <t>B0080</t>
  </si>
  <si>
    <t xml:space="preserve">B.1.g)  Materiali protesici e materiali per emodialisi </t>
  </si>
  <si>
    <t>Materiali per emodialisi</t>
  </si>
  <si>
    <t>Competenze fisse personale non dirigente  ruolo amministrativo a tempo determinato</t>
  </si>
  <si>
    <t>Altre competenze fisse personale non dirigente indennità posizione-altre indennità (art.39 contratto 1999-contenuto ex sottoconto 3100902) ruolo amministrativo a tempo determinato</t>
  </si>
  <si>
    <t>Competenze accessorie personale non dirigente ruolo amministrativo a tempo determinato</t>
  </si>
  <si>
    <t>Incentivi personale non dirigente  ruolo amministrativo (contenuto ex sottoconti 3100904-05) a tempo determinato</t>
  </si>
  <si>
    <t>Oneri sociali a carico delle aziende sanitarie personale non dirigente ruolo amministrativo a tempo determinato</t>
  </si>
  <si>
    <t>Costo del personale dirigente  amministrativo e altro (LSU, formazione e lavoro..)</t>
  </si>
  <si>
    <t>Oneri sociali a carico delle aziende sanitarie personale dirigente amministrativo altro (LSU, formazione e lavoro..)</t>
  </si>
  <si>
    <t>Costo del personale amministrativo non dirigente altro (LSU, formazione e lavoro..)</t>
  </si>
  <si>
    <t>Oneri sociali a carico delle aziende sanitarie  personale amministrativo non dirigente altro (LSU, formazione e lavoro..)</t>
  </si>
  <si>
    <t>Personale Dirigente ruolo amministrativo a tempo determinato-con oneri sociali-ferie maturate ma non godute al 31.12 ..(fine esercizio)</t>
  </si>
  <si>
    <t>Personale non Dirigente ruolo amministrativo a tempo determinato-con oneri sociali-ferie e straordinari maturati ma non goduti al 31.12.. (fine esercizio)</t>
  </si>
  <si>
    <t>Personale Dirigente ruolo amministrativo a tempo determinato-con oneri sociali-ferie maturate ma non godute al  01.01..(inizio esercizio)</t>
  </si>
  <si>
    <t>Personale non Dirigente ruolo amministrativo a tempo determinato-con oneri sociali-ferie e straordinari maturati ma non goduti al  01.01..(inizio esercizio)</t>
  </si>
  <si>
    <t>Trasferimento alle federazioni sovrazonali sanitarie del Piemonte ex L.r.3/2012</t>
  </si>
  <si>
    <t>Attrezzature sanitarie (Impianti e macchinari specifici-grandi attrezzature)</t>
  </si>
  <si>
    <t>Attrezzature sanitarie (piccole attrezzature)</t>
  </si>
  <si>
    <t>Attrezzature sanitarie (Impianti e macchinari specifici-grandi attrezzature) non finanziati da contributi c/capitale (liberalità, alienazioni)</t>
  </si>
  <si>
    <t>Ossigeno (ospedaliero e domiciliare) ed altri gas medicinali con AIC</t>
  </si>
  <si>
    <t xml:space="preserve"> emoderivati  da ASR Piemonte in compensazione</t>
  </si>
  <si>
    <t>Acquisto di medicinali privi di AIC</t>
  </si>
  <si>
    <t>Accantonamenti per rischi connessi all'acquisto di prestazioni sanitarie da privato-RSA</t>
  </si>
  <si>
    <t>Accantonamenti per copertura diretta dei rischi (autoassicurazione)</t>
  </si>
  <si>
    <t>Accantonamenti per quote inutilizzate contributi da Regione e Prov. Aut. per quota F.S. vincolato</t>
  </si>
  <si>
    <t xml:space="preserve"> Accantonamenti per quote inutilizzate contributi da soggetti pubblici (extra fondo) vincolati</t>
  </si>
  <si>
    <t xml:space="preserve"> Accantonamenti per quote inutilizzate contributi da soggetti pubblici per ricerca</t>
  </si>
  <si>
    <t xml:space="preserve">  Accantonamenti per quote inutilizzate contributi vincolati da privati</t>
  </si>
  <si>
    <t>Accontonamenti per oneri assistenza ospedaliera da strutture private accreditate</t>
  </si>
  <si>
    <t>Accontonamenti per oneri assistenza specialistica da strutture private accreditate</t>
  </si>
  <si>
    <t>Accontonamenti per oneri assistenza ospedaliera da presidi classificati ex art.41-43 L.833/1978</t>
  </si>
  <si>
    <t>Accontonamenti per oneri assistenza specialistica da strutture private accreditate da presidi classificati ex art.41-43 L.833/1978</t>
  </si>
  <si>
    <t>Acc. Rinnovi convenzioni SUMAI</t>
  </si>
  <si>
    <t xml:space="preserve">  Compartecipazione al personale per att. libero professionale intramoenia - Area ospedaliera</t>
  </si>
  <si>
    <t xml:space="preserve">  Compartecipazione al personale per att. libero professionale intramoenia- Area specialistica</t>
  </si>
  <si>
    <t>B0231</t>
  </si>
  <si>
    <t>FARMACEUTICA</t>
  </si>
  <si>
    <t>Assistenza farmaceutica erogata da farmacie convenzionate</t>
  </si>
  <si>
    <t>costi per servizi di distribuzione delle farmacie per i  farmaci articolo 8 comma a) L.405/2001</t>
  </si>
  <si>
    <t>B0260</t>
  </si>
  <si>
    <t>SPECIALISTICA DA PUBBLICO</t>
  </si>
  <si>
    <t>B0280</t>
  </si>
  <si>
    <t>SPECIALISTICA DA PRIVATO</t>
  </si>
  <si>
    <t>da soggetti privati</t>
  </si>
  <si>
    <t>Assistenza specialistica strutture accreditate per propri assistiti</t>
  </si>
  <si>
    <t>Costi per assistenza specialistica strutture accreditate per residenti altre aa.ss.ll. piemontesi</t>
  </si>
  <si>
    <t>Costi per assistenza specialistica strutture accreditate per residenti altre aa.ss.ll. extra-Regione</t>
  </si>
  <si>
    <t>Costi per prestazioni ospedaliere da strutture accreditate dalle Asl per propri residenti - parificazione ai contratti siglati</t>
  </si>
  <si>
    <t>Altra assistenza specialistica (prestazioni non rilevate dai flussi informativi "C" )</t>
  </si>
  <si>
    <t>Assistenza medica specialistica in convenzione interna  (SUMAI)</t>
  </si>
  <si>
    <t>da presidi ex art.41-42-43 L.833/1978</t>
  </si>
  <si>
    <t>Assistenza specialistica di Istituti ex art. 41-42-43 propri residenti</t>
  </si>
  <si>
    <t>Assistenza specialistica di Istituti ex art. 41-42-43  residenti altre asl piemontesi</t>
  </si>
  <si>
    <t>Assistenza specialistica di Istituti ex art. 41-42-43  residenti asl altre regioni</t>
  </si>
  <si>
    <t>Acquisti per assistenza specialistica ambulatoriale da pubblico (altri soggetti pubbl. della Regione)</t>
  </si>
  <si>
    <t>B0310</t>
  </si>
  <si>
    <t>RIABILITATIVA DA PUBBLICO</t>
  </si>
  <si>
    <t>Costo per assistenza residenziale riabilitativa fornita da altri soggetti pubblici della Regione</t>
  </si>
  <si>
    <t>Costo per assistenza semiresidenziale e territoriale riabilitativa fornita da altri soggetti pubblici della Regione</t>
  </si>
  <si>
    <t>B0330</t>
  </si>
  <si>
    <t>RIABILITATIVA DA PRIVATO</t>
  </si>
  <si>
    <t>Costo per assistenza residenziale riabilitativa fornita da soggetti privati</t>
  </si>
  <si>
    <t>Costo per assistenza semiresidenziale e territoriale riabilitativa fornita da soggetti privati</t>
  </si>
  <si>
    <t>B0360</t>
  </si>
  <si>
    <t>INTEGRATIVA DA PUBBLICO</t>
  </si>
  <si>
    <t>B0380</t>
  </si>
  <si>
    <t>INTEGRATIVA DA PRIVATO</t>
  </si>
  <si>
    <t>Altra assistenza integrativa  con cooperative infermieri</t>
  </si>
  <si>
    <t>assistenza integrativa compresa nei LEA (non compresa DM 332/1999)</t>
  </si>
  <si>
    <t>assistenza integrativa NON compresa nei LEA (non compresa DM 332/1999)</t>
  </si>
  <si>
    <t>assistenza protesica ex DM 332/1999</t>
  </si>
  <si>
    <t>B0410</t>
  </si>
  <si>
    <t>OSPEDALIERA DA PUBBLICO</t>
  </si>
  <si>
    <t>B0430</t>
  </si>
  <si>
    <t>OSPEDALIERA DA PRIVATO</t>
  </si>
  <si>
    <t>di cui case di cura private</t>
  </si>
  <si>
    <t>Ricoveri Case di Cura private provvisoriamente accreditate per degenze oltre il 120° giorno</t>
  </si>
  <si>
    <t>Acquisto prestazioni di distribuzione farmaci File F da privato (extraregionale)</t>
  </si>
  <si>
    <t>rettifica contributi in c/esercizio per destinazione investimenti-altri contributi-</t>
  </si>
  <si>
    <t>Rimborsi, assegni e contributi v/Aziende sanitarie pubbliche della Regione</t>
  </si>
  <si>
    <t xml:space="preserve"> Costi per differenziale tariffe TUC</t>
  </si>
  <si>
    <t>Acquisto prestazioni di distribuzione farmaci File F da pubblico (altri soggetti pubbl. della Regione)</t>
  </si>
  <si>
    <t>Formazione (esternalizzata e non) da pubblico</t>
  </si>
  <si>
    <t>Svalutazione delle immobilizzazioni materiali ed immateriali</t>
  </si>
  <si>
    <t>IRAP relativa a medici convenzionata quando dovuta</t>
  </si>
  <si>
    <t>Contributi da Ministero della Salute per ricerca corrente</t>
  </si>
  <si>
    <t>Contributi da Ministero della Salute per ricerca finalizzata</t>
  </si>
  <si>
    <t xml:space="preserve">Contributi da Regione ed altri soggetti pubblici per ricerca </t>
  </si>
  <si>
    <t>Altre prestazioni sanitarie e socio-sanitarie ad ASR piemontesi</t>
  </si>
  <si>
    <t>Ricavi per cessione di emocomponenti e cellule staminali Extraregione</t>
  </si>
  <si>
    <t>Ricavi per differenziale TUC</t>
  </si>
  <si>
    <t>Pay-back per il superamento del tetto della spesa farmaceutica territoriale</t>
  </si>
  <si>
    <t>Competenze per attività libero professionale personale dipendente</t>
  </si>
  <si>
    <t>ALTRA ASSISTENZA</t>
  </si>
  <si>
    <t>B0452</t>
  </si>
  <si>
    <t>B.2.7.2)  - da pubblico (altri soggetti pubbl. della Regione)</t>
  </si>
  <si>
    <t>Costo per altra assistenza residenziale, anziani e altri soggetti fornita da altri soggetti pubblici della Regione</t>
  </si>
  <si>
    <t>Costo per assistenza semiresidenziale e territoriale per anziani e altri soggetti, fornita da altri soggetti pubblici della Regione</t>
  </si>
  <si>
    <t>Costo per prestazioni (servizi) fornite dalla ARPA (agenzia regionale per la protezione ambientale) ad addebito diretto</t>
  </si>
  <si>
    <t>Costo per prestazioni (servizi) fornite dalla ARPA (agenzia regionale per la protezione ambientale)</t>
  </si>
  <si>
    <t>Accantonamento per trattamento fine rapporto (per memoria)</t>
  </si>
  <si>
    <t>B1000</t>
  </si>
  <si>
    <t>B.15.c) per premio di operosita (SUMAI)</t>
  </si>
  <si>
    <t>Accantonamenti per premio di operosita (SUMAI)</t>
  </si>
  <si>
    <t>B1010</t>
  </si>
  <si>
    <t>B.15.d) altri accantonamenti</t>
  </si>
  <si>
    <t>Altri accantonamenti</t>
  </si>
  <si>
    <t>Accantonamento per oneri pregressi rinnovo convenzioni medicina di base</t>
  </si>
  <si>
    <t>Accantonamenti per cause civili ed oneri processuali</t>
  </si>
  <si>
    <t>Accantonamenti per contenzioso personale dipendente</t>
  </si>
  <si>
    <t>Accantonamenti per interessi di mora</t>
  </si>
  <si>
    <t>Acc. Rinnovi contratt.- dirigenza medica</t>
  </si>
  <si>
    <t>Acc. Rinnovi contratt.- dirigenza non medica, sanit.amm.tecn.professionale</t>
  </si>
  <si>
    <t>Acc. Rinnovi contratt.- comparto</t>
  </si>
  <si>
    <t>Y9999</t>
  </si>
  <si>
    <t>IMPOSTE E TASSE</t>
  </si>
  <si>
    <t>Y0010</t>
  </si>
  <si>
    <t>IRAP</t>
  </si>
  <si>
    <t>IRAP relativa a personale dipendente</t>
  </si>
  <si>
    <t>IRAP relativa a collaboratori e personale assimilato a lavoro dipendente</t>
  </si>
  <si>
    <t xml:space="preserve"> IRAP relativa ad attività di libera professione (intramoenia)</t>
  </si>
  <si>
    <t>Quota compensativa dell'ammortamento fabbricati (01/01/1997):</t>
  </si>
  <si>
    <t>Costi capitalizzati da utilizzo finanziamenti per investimenti da Regione</t>
  </si>
  <si>
    <t>Costi capitalizzati da utilizzo finanziamenti per investimenti dallo Stato</t>
  </si>
  <si>
    <t>Costi capitalizzati da utilizzo altre poste del patrimonio netto</t>
  </si>
  <si>
    <t>A0190</t>
  </si>
  <si>
    <t>A.5.2)  da costi sostenuti in economia</t>
  </si>
  <si>
    <t>D0010</t>
  </si>
  <si>
    <t>RIVALUTAZIONI ATTIVITA' FINANZIARIE</t>
  </si>
  <si>
    <t>Rivalutazione dei valori mobiliari</t>
  </si>
  <si>
    <t>voce 16+voce 53+voce 56+voce57+voce 58</t>
  </si>
  <si>
    <t>TOTALE RICAVI DA SIS</t>
  </si>
  <si>
    <t>(B0222+B0232+B0250+B0300+B0350+B0400+B0451)</t>
  </si>
  <si>
    <t>PRESUNTA MOBILITA' PASSIVA INTRA</t>
  </si>
  <si>
    <t>B0222</t>
  </si>
  <si>
    <t>B.2.1.2)  - da pubblico (ASL della Regione)</t>
  </si>
  <si>
    <t>Costo per assistenza medica di base da altre aziende sanitarie locali piemontesi</t>
  </si>
  <si>
    <t>B0232</t>
  </si>
  <si>
    <t>B.2.2.2)  - da pubblico (ASL della Regione)</t>
  </si>
  <si>
    <t>Costo per assistenza farmaceutica da altre aziende sanitarie locali piemontesi</t>
  </si>
  <si>
    <t>Costo per farmaci ad erogazione e somministrazione diretta ("file F") da AASSLL</t>
  </si>
  <si>
    <t>Costo per farmaci ad erogazione e somministrazione diretta ("file F") da AASSOO</t>
  </si>
  <si>
    <t>Costo per farmaci ad erogazione e somministrazione diretta ("file F") da AASSLL RIADDEBITO presidi ex art.41-42-43</t>
  </si>
  <si>
    <t>B0250</t>
  </si>
  <si>
    <t>B.2.3.1)  - da pubblico (ASL e Aziende osp. della Regione)</t>
  </si>
  <si>
    <t>Fabbricati indisponibili -ammortamento per investimenti non finanziati da contributi c/capitale (liberalità, alienazioni)</t>
  </si>
  <si>
    <t>B0920</t>
  </si>
  <si>
    <t>AMM.TI ALTRE IMMOBILIZZAZIONI  MATERIALI</t>
  </si>
  <si>
    <t>Impianti e macchinari</t>
  </si>
  <si>
    <t>Attrezzature sanitarie</t>
  </si>
  <si>
    <t>Mobili ed arredi</t>
  </si>
  <si>
    <t>Automezzi</t>
  </si>
  <si>
    <t>Altri beni</t>
  </si>
  <si>
    <t>Impianti e macchinari -ammortamento per investimenti non finanziati da contributi c/capitale (liberalità, alienazioni)</t>
  </si>
  <si>
    <t>Attrezzature sanitarie  --ammortamento per investimenti non finanziati da contributi c/capitale (liberalità, alienazioni)</t>
  </si>
  <si>
    <t>Mobili ed arredi  -ammortamento per investimenti non finanziati da contributi c/capitale (liberalità, alienazioni)</t>
  </si>
  <si>
    <t>Automezzi  -ammortamento per investimenti non finanziati da contributi c/capitale (liberalità, alienazioni)</t>
  </si>
  <si>
    <t>Altri beni  -ammortamento per investimenti non finanziati da contributi c/capitale (liberalità, alienazioni)</t>
  </si>
  <si>
    <t>B0930</t>
  </si>
  <si>
    <t>SVALUTAZIONE CREDITI</t>
  </si>
  <si>
    <t>Svalutazione di crediti</t>
  </si>
  <si>
    <t>D0020</t>
  </si>
  <si>
    <t>SVALUTAZIONI ATTIVITA' FINANZIARIE</t>
  </si>
  <si>
    <t>Svalutazione crediti di finanziamento</t>
  </si>
  <si>
    <t>Svalutazione dei valori mobiliari</t>
  </si>
  <si>
    <t>voci 52+54+59+60+61+62+63+64</t>
  </si>
  <si>
    <t>TOTALE COSTI da SIS</t>
  </si>
  <si>
    <t>voci 58 bis meno voce 65</t>
  </si>
  <si>
    <t>RISULTATO D'ESERCIZIO DA SIS</t>
  </si>
  <si>
    <t>RIEPILOGO</t>
  </si>
  <si>
    <t>Quota FSN lorda</t>
  </si>
  <si>
    <t>di cui storno di quota di contributo da FSR  in conto esercizio a contributo in c/capitale utilizzata per immobilizzazioni</t>
  </si>
  <si>
    <t>Quota FSN netto storno di quota di contributo da FSR  in conto esercizio a contributo in c/capitale utilizzata per immobilizzazioni</t>
  </si>
  <si>
    <t>STP</t>
  </si>
  <si>
    <t xml:space="preserve">Altri Contributi da Regione </t>
  </si>
  <si>
    <t xml:space="preserve">Totale contributi regionali </t>
  </si>
  <si>
    <t xml:space="preserve">Altri Contributi da altri enti pubblici </t>
  </si>
  <si>
    <t>Contributi da privati</t>
  </si>
  <si>
    <t>Totale contributi in c/esercizio</t>
  </si>
  <si>
    <t>Ricavi per prestazioni</t>
  </si>
  <si>
    <t>Recuperi e rimborsi</t>
  </si>
  <si>
    <t>Ticket</t>
  </si>
  <si>
    <t>Ricavi vari</t>
  </si>
  <si>
    <t>Ricavi intramoenia</t>
  </si>
  <si>
    <t>Totale ricavi gestione ordinaria</t>
  </si>
  <si>
    <t>Acquisti e manutenzioni</t>
  </si>
  <si>
    <t>Assistenza sanitaria di base</t>
  </si>
  <si>
    <t>Farmaceutica</t>
  </si>
  <si>
    <t>Specialistica</t>
  </si>
  <si>
    <t>Riabilitativa</t>
  </si>
  <si>
    <t>Integrativa</t>
  </si>
  <si>
    <t>soluzioni per dialisi con AIC</t>
  </si>
  <si>
    <t>118, emergenza sanitaria</t>
  </si>
  <si>
    <t>B0560</t>
  </si>
  <si>
    <t>B.2.11.2)  trasporti sanitari per l'urgenza</t>
  </si>
  <si>
    <t>Assistenza per trasporti sanitari per l'urgenza.</t>
  </si>
  <si>
    <t>B0570</t>
  </si>
  <si>
    <t>B.2.11.3)  altro</t>
  </si>
  <si>
    <t>Spese personale tirocinante eo borsista compresi oneri riflessi</t>
  </si>
  <si>
    <t>Spese personale religioso convenzionato compresi oneri riflessi</t>
  </si>
  <si>
    <t>Spese per assegni di studio</t>
  </si>
  <si>
    <t>Costo per prestazioni di lavoro coordinate e continuative sanitarie</t>
  </si>
  <si>
    <t>Prestazioni sanitarie di erogatori - Aziende sanitarie regionali USL</t>
  </si>
  <si>
    <t>Prestazioni sanitarie di erogatori - Aziende sanitarie extra regionali</t>
  </si>
  <si>
    <t>Prestazioni sanitarie di erogatori Aziende ospedaliere regionali</t>
  </si>
  <si>
    <t>Assistenza  prestazione diagnostica strumentale per degenti</t>
  </si>
  <si>
    <t>Assistenza  prestazione diagnostica strumentale RMN per degenti</t>
  </si>
  <si>
    <t>Prestazioni sanitarie di erogatori presidi ospedalieri ex articoli 41-42-43 L.833/78</t>
  </si>
  <si>
    <t>Costo per acquisti di assistenza sanitaria infermieristica da cooperative</t>
  </si>
  <si>
    <t>Prestazioni sanitarie (non finali da privati)</t>
  </si>
  <si>
    <t>Consulenze sanitarie di personale da ASR piemontesi</t>
  </si>
  <si>
    <t>Consulenze non sanitarie di personale da ASR piemontesi</t>
  </si>
  <si>
    <t>Servizi sanitari per assistenza ospedaliera da IRCCS Privati e Policlinici privati</t>
  </si>
  <si>
    <t xml:space="preserve"> Altre collaborazioni e prestazioni di lavoro -area sanitaria </t>
  </si>
  <si>
    <t xml:space="preserve">Acquisto prestazioni trasporto sanitari da pubblico con addebito diretto (Asl-AO, IRCCS, Policlinici della Regione) </t>
  </si>
  <si>
    <t xml:space="preserve">Prestazioni sanitarie ospedaliere di erogatori pubblico-privato in società miste </t>
  </si>
  <si>
    <t>Altra assistenza</t>
  </si>
  <si>
    <t>Altri servizi</t>
  </si>
  <si>
    <t>Godimento di beni e servizi</t>
  </si>
  <si>
    <t>Personale dipendente</t>
  </si>
  <si>
    <t>Spese amministrative e generali</t>
  </si>
  <si>
    <t>Servizi appaltati</t>
  </si>
  <si>
    <t>Accantonamenti</t>
  </si>
  <si>
    <t>Imposte e tasse</t>
  </si>
  <si>
    <t>Oneri finanziari</t>
  </si>
  <si>
    <t>Variazione delle rimanenze</t>
  </si>
  <si>
    <t>Compartecipazioni personale intramoenia</t>
  </si>
  <si>
    <t>Totale costi gestione ordinaria</t>
  </si>
  <si>
    <t>Risultato gestione ordinaria</t>
  </si>
  <si>
    <t>Ricavi straordinari</t>
  </si>
  <si>
    <t>Costi straordinari</t>
  </si>
  <si>
    <t>Mobilità attiva extra</t>
  </si>
  <si>
    <t>Mobilità passiva extra</t>
  </si>
  <si>
    <t>Mobilità attiva INTRA</t>
  </si>
  <si>
    <t>Mobilità passiva intra</t>
  </si>
  <si>
    <t>Costi capitalizzati E Rivalutazioni</t>
  </si>
  <si>
    <t>Ammortamenti</t>
  </si>
  <si>
    <t>Svalutazioni</t>
  </si>
  <si>
    <t>Risultato di gestione</t>
  </si>
  <si>
    <t>saldo ferie e straordinari maturati ma non goduti</t>
  </si>
  <si>
    <t xml:space="preserve">Risultato differenziale </t>
  </si>
  <si>
    <t>Dettaglio di alcune macro voci di costo-ricavo:</t>
  </si>
  <si>
    <t>Acquisti e manutenzioni +/- rimanenze</t>
  </si>
  <si>
    <t>Voce</t>
  </si>
  <si>
    <t>Importo</t>
  </si>
  <si>
    <t>B0010 - B0150</t>
  </si>
  <si>
    <t xml:space="preserve">ACQUISTI DI ESERCIZIO </t>
  </si>
  <si>
    <t>B0010</t>
  </si>
  <si>
    <t>B.1)  Acquisti di beni</t>
  </si>
  <si>
    <t>B0020</t>
  </si>
  <si>
    <t xml:space="preserve">B.1.a)  Prodotti farmaceutici </t>
  </si>
  <si>
    <t>Soluzioni fisiologiche ed altre specialita non medicinali</t>
  </si>
  <si>
    <t>Prodotti farmaceutici in fornitura diretta di assistenza farmaceutica</t>
  </si>
  <si>
    <t>Soluzioni fisiologiche ed altre specialistiche non medicinali</t>
  </si>
  <si>
    <t>Prodotti farmaceutici in distribuzione diretta di assistenza farmaceutica - resi</t>
  </si>
  <si>
    <t>Acquisto prodotti farmaceutici H impiegati nella produzione di ricoveri e prestazioni</t>
  </si>
  <si>
    <t>costo dei prodotti farmaceutici PHT  acquistati dalla ASL capofila per loro conto e riaddebitati</t>
  </si>
  <si>
    <t>B0030</t>
  </si>
  <si>
    <t>B.1.b)  Emoderivati e prodotti dietetici</t>
  </si>
  <si>
    <t>acquisto di beni per assistenza integrativa compresa nei LEA (non compresa DM 332/1999)</t>
  </si>
  <si>
    <t>acquisto di beni per assistenza integrativa NON compresa nei LEA (non compresa DM 332/1999)</t>
  </si>
  <si>
    <t>acquisto di beni per assistenza protesica ex DM 332/1999</t>
  </si>
  <si>
    <t>B0090</t>
  </si>
  <si>
    <t>B.1.h)  Prodotti farmaceutici per uso veterinario</t>
  </si>
  <si>
    <t>Prodotti farmaceutici per uso veterinario</t>
  </si>
  <si>
    <t>B0100</t>
  </si>
  <si>
    <t>B.1.i)  Materiali chirurgici, sanitari e diagnostici per uso veterinario</t>
  </si>
  <si>
    <t>Materiale chirurgico, sanitario e diagnostico per uso veterinario</t>
  </si>
  <si>
    <t>Materiali chirurgici, sanitario e diagnostico per uso veterinario</t>
  </si>
  <si>
    <t>B0110</t>
  </si>
  <si>
    <t>B.1.j)  Prodotti alimentari</t>
  </si>
  <si>
    <t>Prodotti alimentari per degenti</t>
  </si>
  <si>
    <t>Prodotti alimentari per mensa dipendenti</t>
  </si>
  <si>
    <t>B0120</t>
  </si>
  <si>
    <t>B.1.k)  Materiali di guardaroba, di pulizia e di convivenza in genere</t>
  </si>
  <si>
    <t>Materiali di guardaroba</t>
  </si>
  <si>
    <t>Materiali di pulizia e lavanderia</t>
  </si>
  <si>
    <t>Materiali di convivenza in genere</t>
  </si>
  <si>
    <t>Materiale pulizia e lavanderia</t>
  </si>
  <si>
    <t>B0130</t>
  </si>
  <si>
    <t>B.1.l)  Combustibili, carburanti e lubrificanti</t>
  </si>
  <si>
    <t>Combustibili ad uso riscandamento e cucine</t>
  </si>
  <si>
    <t>Carburanti e lubrificanti ad uso trasporto</t>
  </si>
  <si>
    <t>Combustibili ad uso riscaldamento e cucine</t>
  </si>
  <si>
    <t>B0140</t>
  </si>
  <si>
    <t>B.1.m)  Supporti informatici e cancelleria</t>
  </si>
  <si>
    <t>Cancelleria e stampati</t>
  </si>
  <si>
    <t>Supporti meccanografici</t>
  </si>
  <si>
    <t>B0200</t>
  </si>
  <si>
    <t>B.1.o)  Altro</t>
  </si>
  <si>
    <t>Altri beni non sanitari</t>
  </si>
  <si>
    <t>Beni non sanitari da Asl-AO, IRCCS, Policlinici della Regione</t>
  </si>
  <si>
    <t>B0700+B0150</t>
  </si>
  <si>
    <t xml:space="preserve">MANUTENZIONI E RIPARAZIONI </t>
  </si>
  <si>
    <t>B0700</t>
  </si>
  <si>
    <t>B.3)  Manutenzione e riparazione (ordinaria esternalizzata)</t>
  </si>
  <si>
    <t>B0710</t>
  </si>
  <si>
    <t>B.3.a)  - agli immobili e loro pertinenze</t>
  </si>
  <si>
    <t>Manutenzione ordinaria in appalto ad immobili e loro pertinenze</t>
  </si>
  <si>
    <t>B0720</t>
  </si>
  <si>
    <t>B.3.b)  - ai mobili e macchine</t>
  </si>
  <si>
    <t>Manutenzione in appalto mobili e attrezzature tecnico - economali</t>
  </si>
  <si>
    <t>Manutenzione software</t>
  </si>
  <si>
    <t>B0730</t>
  </si>
  <si>
    <t>B.3.c)  - alle attrezzature tecnico-scientifico sanitarie</t>
  </si>
  <si>
    <t>Manutenzione ordinaria in appalto attrezzature tecnico scientifiche sanitarie</t>
  </si>
  <si>
    <t>B0740</t>
  </si>
  <si>
    <t>B.3.d)  - per la manut. di automezzi (sanitari e non)</t>
  </si>
  <si>
    <t>Manutenzione in appalto automezzi</t>
  </si>
  <si>
    <t>Altre manutenzioni e riparazioni</t>
  </si>
  <si>
    <t>Manutenzioni e riparazioni da Asl-AO, IRCCS, Policlinici della Regione</t>
  </si>
  <si>
    <t>B0150</t>
  </si>
  <si>
    <t>B.1.n)  Materiale per la manutenzione di -</t>
  </si>
  <si>
    <t>B0160</t>
  </si>
  <si>
    <t>B.1.n.1)  - immobili e loro pertinenze</t>
  </si>
  <si>
    <t>Materiale per manutenzione immobili</t>
  </si>
  <si>
    <t>Materiale per riparazioni</t>
  </si>
  <si>
    <t>B0170</t>
  </si>
  <si>
    <t>B.1.n.2)  - mobili e macchine</t>
  </si>
  <si>
    <t>Materiali per manutenzione di altre attrezzature tecnico - economali</t>
  </si>
  <si>
    <t>Materiali per manutenzione di altre attrezzature tecnico - economali (resi)</t>
  </si>
  <si>
    <t>B0180</t>
  </si>
  <si>
    <t>B.1.n.3)  - attrezzature tecnico scientifiche sanitarie</t>
  </si>
  <si>
    <t>Materiale per manutenzione di attrezzature sanitarie</t>
  </si>
  <si>
    <t>B0190</t>
  </si>
  <si>
    <t>B.1.n.4)  - automezzi (sanitari e non)</t>
  </si>
  <si>
    <t>Materiali per manutenzione di automezzi</t>
  </si>
  <si>
    <t>Materiali per manutenzione di automezzi (resi)</t>
  </si>
  <si>
    <t>B0221</t>
  </si>
  <si>
    <t>ASSISTENZA SANITARIA DI BASE</t>
  </si>
  <si>
    <t>Convenzioni con i medici di medicina generale</t>
  </si>
  <si>
    <t>Convenzioni con i pediatri di libera scelta</t>
  </si>
  <si>
    <t>Convenzioni con i medici di guardia medica</t>
  </si>
  <si>
    <t>Altre convenzioni di medicina di base (es. medici 118-emergenza)</t>
  </si>
  <si>
    <t>Costi per integrativo regionale convenzione medici di base</t>
  </si>
  <si>
    <t>Costi per integrativo regionale convenzione medici pediatrici di libera scelta</t>
  </si>
  <si>
    <t xml:space="preserve">Costi per integrativo regionale convenzione medici guardia medica </t>
  </si>
  <si>
    <t xml:space="preserve">Costi per integrativo regionale convenzione medici servizio emergenza 118 </t>
  </si>
  <si>
    <t>Manutenzione ordinaria in appalto per impianti specifici sanitari-</t>
  </si>
  <si>
    <t>Costo personale non Dirigente ruolo amministrativo-con oneri sociali-comandato presso altre ASR piemontesi</t>
  </si>
  <si>
    <t>(B0840+B0670+B0680)</t>
  </si>
  <si>
    <t>SPESE AMMINISTRATIVE E GENERALI</t>
  </si>
  <si>
    <t>B0840</t>
  </si>
  <si>
    <t>B.9)   Oneri di gestione</t>
  </si>
  <si>
    <t>B0850</t>
  </si>
  <si>
    <t>B.9.a)  Indennita, rimborso spese e oneri sociali per i membri degli Organi Direttivi</t>
  </si>
  <si>
    <t>Indennita e rimborso spese al direttore generale</t>
  </si>
  <si>
    <t>Competenze e rimborsi spese al direttore amministrativo</t>
  </si>
  <si>
    <t>Competenze e rimborsi spese al direttore sanitario</t>
  </si>
  <si>
    <t>Indennita e rimborso spese conferenze sindaci</t>
  </si>
  <si>
    <t>Indennita e rimborso spese a componenti altri organi collegiali</t>
  </si>
  <si>
    <t>Spese di funzionamento per commissione medica locale</t>
  </si>
  <si>
    <t>B0860</t>
  </si>
  <si>
    <t>B.9.b)  Premi di assicurazione</t>
  </si>
  <si>
    <t>Assicurazioni:per responsabilità civile verso terzi</t>
  </si>
  <si>
    <t>Assicurazioni:per rischi su immobili</t>
  </si>
  <si>
    <t>Assicurazioni:altri premi di assicurazione</t>
  </si>
  <si>
    <t>Quota partecipazione fondo regionale assicurazioni responsabilità civile</t>
  </si>
  <si>
    <t>B0861</t>
  </si>
  <si>
    <t>B.9.c)  Spese legali</t>
  </si>
  <si>
    <t>Spese legali</t>
  </si>
  <si>
    <t>B0870</t>
  </si>
  <si>
    <t>B.9.d)  Altro</t>
  </si>
  <si>
    <t>Spese di rappresentanza</t>
  </si>
  <si>
    <t>Oneri per personale in quiescenza</t>
  </si>
  <si>
    <t>Acquisti e manutenzioni +/- rimanenze al netto beni integrativa e protesica</t>
  </si>
  <si>
    <t>Acquisti e manutenzioni - farmaci</t>
  </si>
  <si>
    <t>Farmaci</t>
  </si>
  <si>
    <t>Di cui farmaci per distribuzione diretta</t>
  </si>
  <si>
    <t>Farmaceutica convenzionata + farmaci distribuzione diretta</t>
  </si>
  <si>
    <t>Convenz.ni uniche medicina generale. Escluso medici conv. 118</t>
  </si>
  <si>
    <t>costo medici convenzionati 118 -emergenza-</t>
  </si>
  <si>
    <t>Specialistica - escluso costo medici spec.int "Sumai"</t>
  </si>
  <si>
    <t>costo medici spec.int "Sumai"</t>
  </si>
  <si>
    <t>Acquisto beni servizi noleggio integrativa protesica</t>
  </si>
  <si>
    <t>Personale ruolo sanitario (compreso interinale ed universitario)</t>
  </si>
  <si>
    <t xml:space="preserve">Personale ruolo professionale  (compreso interinale) </t>
  </si>
  <si>
    <t xml:space="preserve">Personale ruolo tecnico  (compreso interinale) </t>
  </si>
  <si>
    <t xml:space="preserve">Personale ruolo amministrativo (compreso interinale) </t>
  </si>
  <si>
    <t>Saldo mobilità interregionale (mobilità attiva-passiva)</t>
  </si>
  <si>
    <t>Saldo mobilità intraregionale (mobilità attiva-passiva)</t>
  </si>
  <si>
    <t xml:space="preserve">Altra assistenza meno rimborsi..trasferim. </t>
  </si>
  <si>
    <t xml:space="preserve">rimborsi..trasferimenti </t>
  </si>
  <si>
    <t xml:space="preserve">Prodotti farmaceutici acquistati e distribuiti per conto </t>
  </si>
  <si>
    <t>Prodotti farmaceutici di tipo "H" a distribuzione  diretta - resi</t>
  </si>
  <si>
    <t xml:space="preserve">Prodotti farmaceutici acquistati e distribuiti per conto  </t>
  </si>
  <si>
    <t xml:space="preserve">Ossigeno (ospedaliero e domiciliare) ed altri gas medicinali </t>
  </si>
  <si>
    <t xml:space="preserve">Prodotti farmaceutici di tipo "H" a distribuzione  diretta </t>
  </si>
  <si>
    <r>
      <t xml:space="preserve">Acquisto prodotti farmaceutici </t>
    </r>
    <r>
      <rPr>
        <u val="single"/>
        <sz val="8"/>
        <rFont val="Arial"/>
        <family val="2"/>
      </rPr>
      <t xml:space="preserve">esclusi farmaci H , </t>
    </r>
    <r>
      <rPr>
        <sz val="8"/>
        <rFont val="Arial"/>
        <family val="2"/>
      </rPr>
      <t xml:space="preserve">impiegati nella produzione di ricoveri e prestazioni. </t>
    </r>
  </si>
  <si>
    <r>
      <t xml:space="preserve">Acquisto prodotti farmaceutici </t>
    </r>
    <r>
      <rPr>
        <u val="single"/>
        <sz val="8"/>
        <rFont val="Arial"/>
        <family val="2"/>
      </rPr>
      <t xml:space="preserve">esclusi farmaci H , </t>
    </r>
    <r>
      <rPr>
        <sz val="8"/>
        <rFont val="Arial"/>
        <family val="2"/>
      </rPr>
      <t>impiegati nella produzione di ricoveri e prestazioni. - resi</t>
    </r>
  </si>
  <si>
    <r>
      <t xml:space="preserve">Acquisto prodotti farmaceutici </t>
    </r>
    <r>
      <rPr>
        <u val="single"/>
        <sz val="8"/>
        <rFont val="Arial"/>
        <family val="2"/>
      </rPr>
      <t xml:space="preserve">esclusi farmaci H , </t>
    </r>
    <r>
      <rPr>
        <sz val="8"/>
        <rFont val="Arial"/>
        <family val="2"/>
      </rPr>
      <t>impiegati nella produzione di ricoveri e prestazioni.</t>
    </r>
  </si>
  <si>
    <t>Materiali chirurgici, sanitari e diagnostici per uso veterinario</t>
  </si>
  <si>
    <t>Assistenza di ricovero presso case di cura accreditate per propri assistiti</t>
  </si>
  <si>
    <t>Assistenza di ricovero presso case di cura accreditate per assistiti altre AASSLL piemontesi</t>
  </si>
  <si>
    <t>Assistenza di ricovero presso case di cura accreditate per assistiti altre AASSLL extra-regione</t>
  </si>
  <si>
    <t>Costi per prestazioni ospedaliere da strutture accreditate dalle Asl per i propri residenti - parificazione ai contratti siglati</t>
  </si>
  <si>
    <t>di cui presidi ex art.41-42-43 L.833/1978</t>
  </si>
  <si>
    <t>Farmaci (tracciato F) di Istituti ex art. 41-42-43 propri residenti</t>
  </si>
  <si>
    <t>Farmaci (tracciato F) di Istituti ex art. 41-42-43 residenti altre asl piemontesi</t>
  </si>
  <si>
    <t>Farmaci (tracciato F) di Istituti ex art. 41-42-43 residenti asl altre regioni</t>
  </si>
  <si>
    <t>Assistenza ospedaliera di Istituti ex art. 41-42-43 propri residenti</t>
  </si>
  <si>
    <t>Assistenza ospedaliera di Istituti ex art. 41-42-43  residenti altre asl piemontesi</t>
  </si>
  <si>
    <t>Assistenza ospedaliera di Istituti ex art. 41-42-43  residenti asl altre regioni</t>
  </si>
  <si>
    <t>Costo per oneri struttura DEA budget presidi ex art.41-42-43 (asl stipulatarie accordi quadro)</t>
  </si>
  <si>
    <t>Costo per maggiorazione tariffaria -budget presidi ex art.41-42-43 L.833/1978 -finanziam.specifico-</t>
  </si>
  <si>
    <t>Acquisti servizi sanitari per assistenza ospedaliera  da pubblico (altri soggetti pubbl. della Regione)</t>
  </si>
  <si>
    <t>(B0452+B0460+B0480)</t>
  </si>
  <si>
    <t>Costi esercizi pregressi arretrati medici di base a questi assimilabili</t>
  </si>
  <si>
    <t>Perdite su crediti</t>
  </si>
  <si>
    <t>Oneri per differenze da conversione in Euro</t>
  </si>
  <si>
    <t>Altre sopravvenienze passive (escluse le insussistenze)</t>
  </si>
  <si>
    <t>Costi esercizi pregressi arretrati contrattuali ruolo sanitario-dirigenza</t>
  </si>
  <si>
    <t>Costi esercizi pregressi arretrati contrattuali ruolo professionale-dirigenza</t>
  </si>
  <si>
    <t>Costi esercizi pregressi arretrati contrattuali ruolo tecnico-dirigenza</t>
  </si>
  <si>
    <t xml:space="preserve"> IRAP relativa ad attività commerciali</t>
  </si>
  <si>
    <t>Y0020</t>
  </si>
  <si>
    <t>Imposte, tasse, tributi a carico dell'azienda</t>
  </si>
  <si>
    <t>Imposte tasse tributi a carico delle aziende Sanitarie</t>
  </si>
  <si>
    <t>Imposte su redditi differiti</t>
  </si>
  <si>
    <t xml:space="preserve"> IRES su attività istituzionale</t>
  </si>
  <si>
    <t xml:space="preserve"> IRES su attività commerciale</t>
  </si>
  <si>
    <t>Y0030</t>
  </si>
  <si>
    <t>Accantonamento imposte</t>
  </si>
  <si>
    <t>Accantonamenti per imposte</t>
  </si>
  <si>
    <t>C0060+C0100</t>
  </si>
  <si>
    <t>ONERI FINANZIARI</t>
  </si>
  <si>
    <t>C0060</t>
  </si>
  <si>
    <t>C.3)  Interessi passivi</t>
  </si>
  <si>
    <t>C0070</t>
  </si>
  <si>
    <t>C.3.a)  per anticipazioni di tesoreria</t>
  </si>
  <si>
    <t>Interessi passivi per anticipazioni di tesoreria</t>
  </si>
  <si>
    <t>Interessi passivi per anticipazioni straordinarie tesoreria</t>
  </si>
  <si>
    <t>C0080</t>
  </si>
  <si>
    <t>C.3.b)  su mutui</t>
  </si>
  <si>
    <t>Interessi passivi su altre forme di credito art 3 comma 5 dl 502</t>
  </si>
  <si>
    <t>C0090</t>
  </si>
  <si>
    <t>C.3.c)  altri interessi passivi</t>
  </si>
  <si>
    <t>Interessi passivi ad enti settore statale</t>
  </si>
  <si>
    <t>Interessi passivi ad enti settore pubblico allargato</t>
  </si>
  <si>
    <t>Interessi moratori</t>
  </si>
  <si>
    <t>Altri interessi passivi</t>
  </si>
  <si>
    <t>C0100</t>
  </si>
  <si>
    <t>C.4)  Altri oneri</t>
  </si>
  <si>
    <t>Rivalutazione monetaria (costo di revisione contratti)</t>
  </si>
  <si>
    <t>Altri oneri finanziari</t>
  </si>
  <si>
    <t>B0940</t>
  </si>
  <si>
    <t>VARIAZIONE DELLE RIMANENZE</t>
  </si>
  <si>
    <t>B0950</t>
  </si>
  <si>
    <t>B.14.a) sanitarie</t>
  </si>
  <si>
    <t>Insussistenze passive v/terzi relative alla mobilità extraregionale</t>
  </si>
  <si>
    <t>Voce di CE nuova aggregazione</t>
  </si>
  <si>
    <t>Quota FSN</t>
  </si>
  <si>
    <t>Dettaglio di alcune macro voci di costo - ricavo:</t>
  </si>
  <si>
    <t>importo</t>
  </si>
  <si>
    <t>Diritti di brevetto ed utilizzazione opere d'ingegno -ammortamento per investimenti non finanziati da contributi c/capitale (liberalità, alienazioni)</t>
  </si>
  <si>
    <t>Spese incrementative beni di terzi-ammortamento per investimenti non finanziati da contributi c/capitale (liberalità, alienazioni)</t>
  </si>
  <si>
    <t>Altre immobilizazzioni immateriali -ammortamento per investimenti non finanziati da contributi c/capitale (liberalità, alienazioni)</t>
  </si>
  <si>
    <t>B0890</t>
  </si>
  <si>
    <t>AMMORTAMENTO DEI FABBRICATI</t>
  </si>
  <si>
    <t>B0900</t>
  </si>
  <si>
    <t>B.11.a) disponibili</t>
  </si>
  <si>
    <t xml:space="preserve">Fabbricati disponibili -ammortamento </t>
  </si>
  <si>
    <t>B0910</t>
  </si>
  <si>
    <t>B.11.b) indisponibili</t>
  </si>
  <si>
    <t>Fabbricati</t>
  </si>
  <si>
    <t>Trasf. alla Regione della quota del 70% conto 4 50 02 36 (D.Interm. 21/01/1999)</t>
  </si>
  <si>
    <t>Trasferimento della quota del 20% alla Regione di cui al D.Lgs.123/99 (attività produzione alimenti animali additivati)</t>
  </si>
  <si>
    <t>Indennizzi L.210/92 e L.238/99 (danni per vaccinazioni, trasfusioni..)</t>
  </si>
  <si>
    <t>Trasferimento alla Regione di cui L.r. 22 luglio 2002 n.17, articolo 2 c.2</t>
  </si>
  <si>
    <t>Trasferimento ad altre istituzioni pubbliche (finanziamento attività prevenzione- personale sanitario istituti penitenziari..)</t>
  </si>
  <si>
    <t>Contributi per Agenzie Regionali</t>
  </si>
  <si>
    <t>Rimborsi, assegni e contributi v/Asl-Ao-Irccs-Policlinici della Regione</t>
  </si>
  <si>
    <t xml:space="preserve"> Rimborsi, assegni e contributi verso altri Enti Pubblici</t>
  </si>
  <si>
    <t>Altri rimborsi, assegni e contributi verso privati</t>
  </si>
  <si>
    <t>Rimborsi spese viaggio e missioni dipendenti</t>
  </si>
  <si>
    <t>(B0510+B0540+B0580)</t>
  </si>
  <si>
    <t>ALTRI SERVIZI</t>
  </si>
  <si>
    <t>B0510</t>
  </si>
  <si>
    <t>B.2.10)  Consulenze</t>
  </si>
  <si>
    <t>B0520</t>
  </si>
  <si>
    <t>B.2.10.1)  sanitarie</t>
  </si>
  <si>
    <t>Consulenze sanitarie</t>
  </si>
  <si>
    <t>B0530</t>
  </si>
  <si>
    <t>B.2.10.2)  non sanitarie</t>
  </si>
  <si>
    <t>Consulenze amministrative</t>
  </si>
  <si>
    <t>Consulenza tecniche</t>
  </si>
  <si>
    <t>Consulenze non sanitarie  da Terzi - Altri enti pubblici</t>
  </si>
  <si>
    <t>B0540</t>
  </si>
  <si>
    <t>B.2.11)  Altri servizi sanitari</t>
  </si>
  <si>
    <t>B0550</t>
  </si>
  <si>
    <t>B.2.11.1)  trasporti sanitari per l'emergenza</t>
  </si>
  <si>
    <t>Consulenze sanitarie e sociosanit. da Terzi - Altri enti pubblici della Regione</t>
  </si>
  <si>
    <t>Altri servizi sanitari e sociosanitari da pubblico - Altri enti (Extraregione)</t>
  </si>
  <si>
    <t>Rimborso oneri e stipendi personale sanitario in comando da altri Enti Pubblici della Regione</t>
  </si>
  <si>
    <t>Rimborso oneri e stipendi personale sanitario in comando da aziende di altre Regioni (Extraregione)</t>
  </si>
  <si>
    <t>Rimborso oneri e stipendi personale tecnico in comando da Asl-AO, IRCCS, Policlinici della Regione</t>
  </si>
  <si>
    <t>Rimborso oneri e stipendi personale amministrativo in comando da Asl-AO, IRCCS, Policlinici della Regione</t>
  </si>
  <si>
    <t>Rimborso oneri e stipendi personale amministrativo in comando da altri Enti Pubblici della Regione</t>
  </si>
  <si>
    <t>Rimborso oneri e stipendi personale amministrativo in comando da aziende di altre Regioni (Extraregione)</t>
  </si>
  <si>
    <t>rettifica contributi in c/esercizio per destinazione ad investimenti-da Regione per quota F.S.regionale</t>
  </si>
  <si>
    <t>Altri contributi in conto esercizio da enti privati</t>
  </si>
  <si>
    <t>Contributi in conto esercizio per ricerca corrente (privati)</t>
  </si>
  <si>
    <t>Contributi in conto esercizio per ricerca finalizzata (privati)</t>
  </si>
  <si>
    <t>Contributi con fondi regionali per integrazione prestazioni extra LEA -VINCOLATI-</t>
  </si>
  <si>
    <t>Ricavi erogazione diretta farmaci (file F) per riaddebiti acquisti da presidi ex art.41-42-43  per Regione (stranieri e STP)</t>
  </si>
  <si>
    <t>Ricavi erogazione prestazioni ospedaliere produzione propria per Regione (stranieri e STP)</t>
  </si>
  <si>
    <t>Ricavi erogazione prestazioni specialistiche produzione propria  per Regione (stranieri e STP)</t>
  </si>
  <si>
    <t>Ricavi erogazione diretta farmaci (file F) produzione propria per Regione (stranieri e STP)</t>
  </si>
  <si>
    <t>modello 10:voce 3 +voce 3b</t>
  </si>
  <si>
    <t>Contributi indistinti Regione</t>
  </si>
  <si>
    <t>a.1) Contributi in c/esercizio indistinti dalla regione (FSR)</t>
  </si>
  <si>
    <t>Maggiorazione tariffaria presidi ex art. 41/42/43 L 833/78</t>
  </si>
  <si>
    <t>Contributi in conto esercizio quota capitaria asl</t>
  </si>
  <si>
    <t>Contributi regionali in c/esercizio per costi strutturali più sedi-specializzazioni</t>
  </si>
  <si>
    <t>Contributi regionali in c/esercizio differenza maggiorazione tariffaria produzione diretta</t>
  </si>
  <si>
    <t>Contributi in conto esercizio fondo riequilibrio ASR</t>
  </si>
  <si>
    <t>Contributi in conto esercizio finanziamento DEA presidi ospedalieri asl</t>
  </si>
  <si>
    <t>Contributi in conto esercizio fondo riequilibrio costi gestionali aziende ospedaliere</t>
  </si>
  <si>
    <t>Contributi in conto esercizio finanziamento DEA aziende ospedaliere</t>
  </si>
  <si>
    <t>Contributi in conto esercizio insegnamento università aziende ospedaliere</t>
  </si>
  <si>
    <t>Contributi regionali in c/esercizio ospedalizzazione domiciliare</t>
  </si>
  <si>
    <t>Contributi regionali in c/esercizio per assistenza specialistica non tariffata</t>
  </si>
  <si>
    <t>Contributi regionali in c/esercizio per funzione centro multizonale epidemiologia</t>
  </si>
  <si>
    <t xml:space="preserve">Contributi regionali in c/esercizio per funzione  coordinamento prevenzione individuale </t>
  </si>
  <si>
    <t>Contributi in conto esercizio per integrazione risorse per anticipato ripiano disavanzo 2005</t>
  </si>
  <si>
    <t>Contributi per Integrazione quota FSR indistinto</t>
  </si>
  <si>
    <t>3B</t>
  </si>
  <si>
    <t>a.5) Contributi regionali oneri contrattuali</t>
  </si>
  <si>
    <t>Finanziamento per oneri contratto di lavoro</t>
  </si>
  <si>
    <t>modello 10:voce 4+voce 5</t>
  </si>
  <si>
    <t>Altri contributi dalla Regione</t>
  </si>
  <si>
    <t xml:space="preserve">Prestazioni sanitarie specialistiche di erogatori pubblico-privato in società partecipate </t>
  </si>
  <si>
    <t>Altre prestazioni sanitarie di erogatori pubblico-privato in società partecipate</t>
  </si>
  <si>
    <t>B0580</t>
  </si>
  <si>
    <t>B.2.12)  Formazione (terziarizzata e non)</t>
  </si>
  <si>
    <t>Servizi presso terzi per iniziative di educazione sanitaria</t>
  </si>
  <si>
    <t>Indennita attività docenza per corsi di aggiornamento</t>
  </si>
  <si>
    <t>Servizi presso terzi formazione qualificazione del personale</t>
  </si>
  <si>
    <t>Servizi presso terzi per formazione di terzi (scuole infermieri professionali ed altro.)</t>
  </si>
  <si>
    <t>Servizi presso terzi per ricerca scientifica</t>
  </si>
  <si>
    <t>Altri costi</t>
  </si>
  <si>
    <t>Prestazioni di prevenzione da Aziende sanitarie regionali</t>
  </si>
  <si>
    <t>Prestazioni di prevenzione da Aziende sanitarie extra regionali</t>
  </si>
  <si>
    <t>Costo per assistenza residenziale riabilitativa fornita da aziende sanitarie</t>
  </si>
  <si>
    <t>Costo per altra assistenza residenziale, anziani e altri soggetti fornita da aziende sanitarie regionali</t>
  </si>
  <si>
    <t>Costo per assistenza residenziale riabilitativa fornita da altri soggetti pubblici extra Regione</t>
  </si>
  <si>
    <t>Costo per altra assistenza residenziale, anziani e altri soggetti fornita da altri soggetti pubblici extra Regione</t>
  </si>
  <si>
    <t>Costo per assistenza semiresidenziale e territoriale riabilitativa fornita da aziende sanitarie regionali</t>
  </si>
  <si>
    <t>Costo per assistenza semiresidenziale e territoriale per anziani e altri soggetti, fornita da aziende sanitarie regionali</t>
  </si>
  <si>
    <t>Prodotti dietetici (e di nutrizione enterale)</t>
  </si>
  <si>
    <t>Prodotti dietetici (e di nutrizione enterale) - (resi)</t>
  </si>
  <si>
    <t>B0040</t>
  </si>
  <si>
    <t>Acquisto prestazioni con addebito diretto di psichiatria residenziale e semiresidenziale da pubblico (Asl-AO, IRCCS, Policlinici della Regione)</t>
  </si>
  <si>
    <t>B0750</t>
  </si>
  <si>
    <t>GODIMENTO DI BENI E SERVIZI</t>
  </si>
  <si>
    <t>B0760</t>
  </si>
  <si>
    <t>B.4.a)  Fitti reali</t>
  </si>
  <si>
    <t>Fitti reali</t>
  </si>
  <si>
    <t>B0770</t>
  </si>
  <si>
    <t>B.4.b)  Canoni di noleggio</t>
  </si>
  <si>
    <t>Canoni per centri elettrocontabili</t>
  </si>
  <si>
    <t>Canoni per beni strumentali non sanitari</t>
  </si>
  <si>
    <t>Canoni per beni strumentali sanitari</t>
  </si>
  <si>
    <t>Canoni per noleggio attrezzature per assistenza protesica</t>
  </si>
  <si>
    <t xml:space="preserve">Canoni per noleggio attrezzature per assistenza integrativa </t>
  </si>
  <si>
    <t>Canoni per noleggio attrezzature per assistenza integrativa extra LEA regionale</t>
  </si>
  <si>
    <t>B0780</t>
  </si>
  <si>
    <t>B.4.c)  Canoni di leasing operativo</t>
  </si>
  <si>
    <t>Leasing operativo attrezzature sanitarie</t>
  </si>
  <si>
    <t>Leasing operativo attrezzature non sanitarie</t>
  </si>
  <si>
    <t>B0781</t>
  </si>
  <si>
    <t>B.4.d)  Canoni di leasing finanziario</t>
  </si>
  <si>
    <t>B0790</t>
  </si>
  <si>
    <t>B.4.e)  Altro</t>
  </si>
  <si>
    <t>Locazioni e noleggi da Asl-Ao della Regione</t>
  </si>
  <si>
    <t>Canoni per progetti in concessione</t>
  </si>
  <si>
    <t>B0800</t>
  </si>
  <si>
    <t>PERSONALE RUOLO SANITARIO</t>
  </si>
  <si>
    <t>Costo per acquisti di prestazioni di lavoro interinale (temporaneo) sanitario</t>
  </si>
  <si>
    <t>Assistenza ospedaliera di Cliniche universitarie</t>
  </si>
  <si>
    <t>Costo personale Dirigente medici-veterinari -con oneri sociali-comandato presso altre ASR piemontesi</t>
  </si>
  <si>
    <t>Costo personale non Dirigente sanitario-con oneri sociali-comandato presso altre ASR piemontesi</t>
  </si>
  <si>
    <t>Costo altro personale Dirigente sanitario-con oneri sociali-comandato presso altre ASR piemontesi</t>
  </si>
  <si>
    <t>B0810</t>
  </si>
  <si>
    <t>PERSONALE RUOLO PROFESSIONALE</t>
  </si>
  <si>
    <t>Costo per acquisti di prestazioni di lavoro interinale (temporaneo) professionale</t>
  </si>
  <si>
    <t>Costo personale Dirigente ruolo professionale-con oneri sociali-comandato presso altre ASR piemontesi</t>
  </si>
  <si>
    <t>Costo personale non Dirigente ruolo professionale-con oneri sociali-comandato presso altre ASR piemontesi</t>
  </si>
  <si>
    <t>B0820</t>
  </si>
  <si>
    <t>PERSONALE RUOLO TECNICO</t>
  </si>
  <si>
    <t>Costo per acquisti di prestazioni di lavoro interinale (temporaneo) tecnico</t>
  </si>
  <si>
    <t>Costo personale Dirigente ruolo tecnico-con oneri sociali-comandato presso altre ASR piemontesi</t>
  </si>
  <si>
    <t>Costo personale non Dirigente ruolo tecnico-con oneri sociali-comandato presso altre ASR piemontesi</t>
  </si>
  <si>
    <t>B0830</t>
  </si>
  <si>
    <t>PERSONALE RUOLO AMMINISTRATIVO</t>
  </si>
  <si>
    <t>Cod. Regione</t>
  </si>
  <si>
    <t>report 1- ce na</t>
  </si>
  <si>
    <t>Scomposizione</t>
  </si>
  <si>
    <t>+</t>
  </si>
  <si>
    <t>-</t>
  </si>
  <si>
    <t>4 bis</t>
  </si>
  <si>
    <t>4 ter</t>
  </si>
  <si>
    <t>10 bis</t>
  </si>
  <si>
    <t>mob extra</t>
  </si>
  <si>
    <t>58 bis</t>
  </si>
  <si>
    <t>Diritti di brevetto ed utilizzazione opere d'ingegno</t>
  </si>
  <si>
    <t>Spese incrementative beni di terzi</t>
  </si>
  <si>
    <t>Altre immobilizazzioni immateriali</t>
  </si>
  <si>
    <t>Costi di impianti ed ampliamento -ammortamento per investimenti non finanziati da contributi c/capitale (liberalità, alienazioni)</t>
  </si>
  <si>
    <t>Costi di ricerca e di sviluppo -ammortamento ammortamento per investimenti non finanziati da contributi c/capitale (liberalità, alienazioni)</t>
  </si>
  <si>
    <t>Costo per acquisti di prestazioni di lavoro interinale (temporaneo) amministrativo</t>
  </si>
  <si>
    <t>Soluzioni fisiologiche e medicinali senza AIC</t>
  </si>
  <si>
    <t>Presidi chirurgici-dispositivi medici</t>
  </si>
  <si>
    <t>Materiale sanitario-dispositivi medici</t>
  </si>
  <si>
    <t>Materiali per emodialisi -solo dispositivo medico-</t>
  </si>
  <si>
    <t>Sangue ed emocomponenti</t>
  </si>
  <si>
    <t>Sangue ed emocomponenti acquisto da ASR Piemonte in compensazione</t>
  </si>
  <si>
    <t>Emoderivati</t>
  </si>
  <si>
    <t>Acquisto di emoderivati  da ASR Piemonte in compensazione</t>
  </si>
  <si>
    <t>Acquisto soluzioni per dialisi con AIC</t>
  </si>
  <si>
    <t>Protesi-dispositivi medici</t>
  </si>
  <si>
    <t>Protesi- -dispositivi medici impiantabili attivi</t>
  </si>
  <si>
    <t>Prodotti chimici non IVD</t>
  </si>
  <si>
    <t>Materiale sanitario dispositivo medico (CND) non collocato</t>
  </si>
  <si>
    <t>Materiale radiografico -dispositivo medico</t>
  </si>
  <si>
    <t>Manutenzione ordinaria in appalto per impianti generici -non sanitari-</t>
  </si>
  <si>
    <t>Competenze Fisse dirigenza medica-veterinaria a tempo indeterminato retribuzione posizione -struttura complessa (contenuto ex sottoconto 3100602)</t>
  </si>
  <si>
    <t>Competenze accessorie dirigenza medica-veterinaria a tempo indeterminato</t>
  </si>
  <si>
    <t>Incentivi dirigenza medica-veterinaria a tempo indeterminato (individuali-collettivi) (contenuto ex sottoconti 3100604-05)</t>
  </si>
  <si>
    <t>Indennità di esclusività per i dirigenti medici-veterinari a tempo indeterminato</t>
  </si>
  <si>
    <t>Competenze Fisse altra dirigenza sanitaria a tempo indeterminato (contenuto  ex sottoconto 3100601)</t>
  </si>
  <si>
    <t>Competenze Fisse altra dirigenza sanitaria a tempo indeterminato (retribuzione posizione aziendale-direzione struttura complessa..) (contenuto ex sottoconto 3100602)</t>
  </si>
  <si>
    <t>Competenze accessorie altra dirigenza sanitaria a tempo indeterminato</t>
  </si>
  <si>
    <t>Incentivi dirigenza altra dirigenza sanitaria a tempo indeterminato (individuali-collettivi) (contenuto ex sottoconti 3100604-05)</t>
  </si>
  <si>
    <t>Indennità di esclusività per altra dirigenza sanitaria a tempo indeterminato</t>
  </si>
  <si>
    <t>Oneri sociali a carico delle aziende sanitarie dirigenza medica-veterinaria a tempo indeterminato</t>
  </si>
  <si>
    <t>Oneri sociali a carico delle aziende sanitarie altra dirigenza sanitaria a tempo indeterminato</t>
  </si>
  <si>
    <t>Competenze fisse personale non dirigente a tempo indeterminato (contenuto  ex sottoconto 3100601)</t>
  </si>
  <si>
    <t>Altre competenze fisse personale non dirigente sanitario indennità posizione-altre indennità a tempo indeterminato (art.39 contratto 1999-contenuto ex sottoconto 3100602)</t>
  </si>
  <si>
    <t>Competenze accessorie personale non dirigente a tempo indeterminato</t>
  </si>
  <si>
    <t>Incentivi personale non dirigente a tempo indeterminato (contenuto ex sottoconti 3100604-05)</t>
  </si>
  <si>
    <t>Oneri sociali a carico delle aziende sanitarie personale non dirigente a tempo indeterminato</t>
  </si>
  <si>
    <t>Personale altra Dirigenza sanitaria a tempo indeterminato-con oneri sociali - ferie maturate ma non godute al 31.12.. (fine esercizio) a tempo indeterminato</t>
  </si>
  <si>
    <t>Personale non Dirigente sanitario a tempo indeterminato-con oneri sociali-  ferie e straordinari maturati ma non goduti al 31.12.. (fine esercizio)</t>
  </si>
  <si>
    <t>Personale Dirigenza medica/veterinaria a tempo indeterminato-con oneri sociali - ferie e straordinari (recuperi) maturati ma non godute al 31.12.. (fine esercizio)</t>
  </si>
  <si>
    <t>Personale altra Dirigenza sanitaria a tempo indeterminato -con oneri sociali - ferie maturate ma non godute al 01.01..(inizio esercizio)</t>
  </si>
  <si>
    <t>Personale non Dirigente sanitario a tempo indeterminato -con oneri sociali-  ferie e straordinari maturati ma non goduti al al 01.01..(inizio esercizio)</t>
  </si>
  <si>
    <t>Personale Dirigenza medica/veterinaria a tempo indeterminato -con oneri sociali -ferie e straordinari (recuperi) maturati ma non godute al 01.01..(inizio esercizio)</t>
  </si>
  <si>
    <t>Personale altra Dirigenza sanitaria a tempo determinato-con oneri sociali - ferie maturate ma non godute al 01.01..(inizio esercizio)</t>
  </si>
  <si>
    <t>Personale non Dirigente sanitario a tempo determinato-con oneri sociali-  ferie e straordinari maturati ma non goduti al al 01.01..(inizio esercizio)</t>
  </si>
  <si>
    <t>Prodotti farmaceutici in distribuzione diretta di assistenza farmaceutica - rimanenze iniziali</t>
  </si>
  <si>
    <t>Prodotti dietetici (e di nutrizione enterale) - rimanenze iniziali</t>
  </si>
  <si>
    <t>Prodotti farmaceutici in distribuzione diretta di assistenza farmaceutica - rimanenze finali</t>
  </si>
  <si>
    <t>Prodotti dietetici (e di nutrizione enterale) - rimanenze finali</t>
  </si>
  <si>
    <t>rimanenze iniziali di beni per assistenza integrativa compresa nei LEA (non compresa DM 332/1999)</t>
  </si>
  <si>
    <t>rimanenze iniziali di beni per assistenza integrativa NON compresa nei LEA (non compresa DM 332/1999)</t>
  </si>
  <si>
    <t>rimanenze iniziali per assistenza protesica ex DM 332/1999</t>
  </si>
  <si>
    <t>rimanenze finali di beni per assistenza integrativa compresa nei LEA (non compresa DM 332/1999)</t>
  </si>
  <si>
    <t>rimanenze finali di beni per assistenza integrativa NON compresa nei LEA (non compresa DM 332/1999)</t>
  </si>
  <si>
    <t>rimanenze finali per assistenza protesica ex DM 332/1999</t>
  </si>
  <si>
    <t>B0960</t>
  </si>
  <si>
    <t>B.14.b) non sanitarie</t>
  </si>
  <si>
    <t>Materiali per manutenzione di automezzi (rimanenze iniziali)</t>
  </si>
  <si>
    <t>Materiali per manutenzione di altre attrezzature tecnico - economali (rimanenze iniziali)</t>
  </si>
  <si>
    <t>Materiali per manutenzione di automezzi (rimanenze finali)</t>
  </si>
  <si>
    <t>Materiali per manutenzione di altre attrezzature tecnico - economali (rimanenze finali)</t>
  </si>
  <si>
    <t>Materiale per riparazione</t>
  </si>
  <si>
    <t>B0470</t>
  </si>
  <si>
    <t>COMPARTECIPAZIONE PERSONALE INTRAMENIA</t>
  </si>
  <si>
    <t>SOMMA voci precedenti meno 25.1;25.2;31.1;31.2</t>
  </si>
  <si>
    <t>TOTALE COSTI GESTIONE ORDINARIA</t>
  </si>
  <si>
    <t>E0010</t>
  </si>
  <si>
    <t>MINUSVALENZE</t>
  </si>
  <si>
    <t>Minusvalenze di alienazione di beni</t>
  </si>
  <si>
    <t>E0090</t>
  </si>
  <si>
    <t>SOPRAVVENIENZE PASSIVE</t>
  </si>
  <si>
    <t>Poste correttive e competenze entrate</t>
  </si>
  <si>
    <t>Costi esercizi pregressi</t>
  </si>
  <si>
    <t>Oneri sociali a carico delle aziende sanitarie personale dirigente non medico altro (LSU, formazione e lavoro..)</t>
  </si>
  <si>
    <t>Costo del personale sanitario non dirigente altro (LSU, formazione e lavoro..)</t>
  </si>
  <si>
    <t>Oneri sociali a carico delle aziende sanitarie  personale sanitario non dirigente altro (LSU, formazione e lavoro..)</t>
  </si>
  <si>
    <t>Personale altra Dirigenza sanitaria-con oneri sociali - ferie maturate ma non godute al 31.12.. (fine esercizio) a tempo determinato</t>
  </si>
  <si>
    <t>Personale non Dirigente sanitario-con oneri sociali-  ferie e straordinari maturati ma non goduti al 31.12.. (fine esercizio) a tempo determinato</t>
  </si>
  <si>
    <t>Personale Dirigenza medica/veterinaria-con oneri sociali - ferie e straordinari (recuperi) maturati ma non godute al 31.12.. (fine esercizio) a tempo determinato</t>
  </si>
  <si>
    <t>Indennità di esclusività per i dirigenti medici-veterinari a tempo determinato</t>
  </si>
  <si>
    <t>Indennità di esclusività per altra dirigenza sanitaria a tempo determinato</t>
  </si>
  <si>
    <t>Costi esercizi pregressi arretrati contrattuali ruolo professionale - personale non dirigente</t>
  </si>
  <si>
    <t>Costi esercizi pregressi arretrati contrattuali ruolo amministrativo- personale non dirigente</t>
  </si>
  <si>
    <t>sopravvenienze passive gestione liquidatoria USL anni 1994 e ante -contabilità separata-</t>
  </si>
  <si>
    <t>Per esito mobilità regionale anni precedenti - medicina di base</t>
  </si>
  <si>
    <t>Per esito mobilità regionale anni precedenti - farmaceutica</t>
  </si>
  <si>
    <t>Per esito mobilità regionale anni precedenti - assistenza specialistica ambulatoriale</t>
  </si>
  <si>
    <t>Per esito mobilità regionale anni precedenti - assistenza integrativa e protesica (farmacie convenzionate)</t>
  </si>
  <si>
    <t>Per esito mobilità regionale anni precedenti - assistenza ospedaliera</t>
  </si>
  <si>
    <t>Per esito mobilità extraregionale anni precedenti - medicina di base</t>
  </si>
  <si>
    <t>Per esito mobilità extraregionale anni precedenti - farmaceutica</t>
  </si>
  <si>
    <t>Per esito mobilità extraregionale anni precedenti - assistenza specialistica ambulatoriale</t>
  </si>
  <si>
    <t>Per esito mobilità extraregionale anni precedenti - assistenza integrativa e protesica (farmacie convenzionate)</t>
  </si>
  <si>
    <t>Per esito mobilità extraregionale anni precedenti - assistenza ospedaliera</t>
  </si>
  <si>
    <t>Oneri tributari da esercizi precedenti</t>
  </si>
  <si>
    <t>Oneri da cause civili</t>
  </si>
  <si>
    <t xml:space="preserve">Altre sopravvenienze passive v/Asl-Ao,Irccs,Pol. </t>
  </si>
  <si>
    <t>Altre competenze Fisse dirigenza professionale  a tempo indeterminato (retribuzione posizione aziendale-direzione struttura complessa..contenuto ex sottoconto 3100702)</t>
  </si>
  <si>
    <t>Competenze accessorie dirigenza  ruolo professionale a tempo indeterminato</t>
  </si>
  <si>
    <t>Incentivi dirigenza  (individuali-collettivi)ruolo professionale a tempo indeterminato(contenuto ex sottoconti 3100704-05)</t>
  </si>
  <si>
    <t>Oneri sociali a carico delle aziende sanitarie dirigenza ruolo professionale a tempo indeterminato</t>
  </si>
  <si>
    <t>Competenze fisse personale non dirigente ruolo professionale a tempo indeterminato</t>
  </si>
  <si>
    <t>Assistenza ospedaliera ad ad Aziende sanitarie extraregionali riaddebito prestazioni acquistate da  ex aarrtt 41-43 L.833/1978</t>
  </si>
  <si>
    <t>Assistenza ospedaliera ad Aziende sanitarie extraregionali   prestazioni prodotte con sperimentazioni gestionali (società partecipate)</t>
  </si>
  <si>
    <t>Erogazione diretta farmaci (file F)  ad Aziende sanitarie extraregionali  riaddebito prestazioni acquistate da strutture private accreditate (per memoria)</t>
  </si>
  <si>
    <t>Erogazione diretta farmaci (file F)  ad ad Aziende sanitarie extraregionali riaddebito prestazioni acquistate da  ex aarrtt 41-43 L.833/1978</t>
  </si>
  <si>
    <t>Erogazione diretta farmaci (file F)  ad ad Aziende sanitarie extraregionali  riaddebito prestazioni prodotte con sperimentazioni gestionali (società partecipate)</t>
  </si>
  <si>
    <t>TOTALE COSTI (senza mobilità e poste non monetarie)</t>
  </si>
  <si>
    <t>(B0223+B0233+B0270+B0420)</t>
  </si>
  <si>
    <t>PRESUNTA MOBILITA' PASSIVA EXTRA</t>
  </si>
  <si>
    <t>B0223</t>
  </si>
  <si>
    <t>B.2.1.3)  - da pubblico (ASL extra Regione)</t>
  </si>
  <si>
    <t>Assistenza sanitaria di base di Aziende sanitarie extra regionali</t>
  </si>
  <si>
    <t>B0233</t>
  </si>
  <si>
    <t>B.2.2.3)  - da pubblico (ASL extra Regione)</t>
  </si>
  <si>
    <t>Costo per assistenza farmaceutica da altre aziende sanitarie locali di altre regioni</t>
  </si>
  <si>
    <t>Acquisti Farmaci (tracciato F) da AASSRR extra-Regione</t>
  </si>
  <si>
    <t>B0270</t>
  </si>
  <si>
    <t>B.2.3.3)  - da pubblico (extra Regione)</t>
  </si>
  <si>
    <t>Assistenza specialistica di Aziende sanitarie extra regionali</t>
  </si>
  <si>
    <t>B0420</t>
  </si>
  <si>
    <t>B.2.6.3)  - da pubblico (extra Regione)</t>
  </si>
  <si>
    <t>Assistenza ospedaliera di Aziende sanitarie extra regionali</t>
  </si>
  <si>
    <t>Costo per assitenza termale da altre aziende sanitarie extra-regione</t>
  </si>
  <si>
    <t>Costo per elitrasporto trasporti assistiti da AASSRR extra-regione</t>
  </si>
  <si>
    <t>Costi per servizi sanitari - Mobilità internazionale passiva</t>
  </si>
  <si>
    <t>voce 16+voce 53-voce 52-voce 54</t>
  </si>
  <si>
    <t>PRIMO RISULTATO D'ESERCIZIO (senza mobilità interna)</t>
  </si>
  <si>
    <t>A0070</t>
  </si>
  <si>
    <t>PRESUNTA MOBILITA' ATTIVA INTRA</t>
  </si>
  <si>
    <t>Assistenza sanitaria di base ad Aziende sanitarie regionali</t>
  </si>
  <si>
    <t>Assistenza specialistica ad Aziende sanitarie regionali USL produzione propria</t>
  </si>
  <si>
    <t>Assistenza ospedaliera ad Aziende sanitarie regionali produzione propria</t>
  </si>
  <si>
    <t xml:space="preserve">Erogazione diretta farmaci (file F) ad Aziende sanitarie regionali  </t>
  </si>
  <si>
    <t>Assistenza farmaceutica convenzionata per altre aziende sanitarie locali piemontesi</t>
  </si>
  <si>
    <t>Assistenza integrativa (farmacie convenzionate) per altre aziende sanitarie locali piemontesi</t>
  </si>
  <si>
    <t>Ricavi per assistenza termale da altre aziende sanitarie regionali</t>
  </si>
  <si>
    <t>Ricavo riconosciuto alle ASR per prestazioni erogate nel programma di screening dei tumori femminili (mammella, collo dell'utero e colon retto)</t>
  </si>
  <si>
    <t>Altre competenze Fisse dirigenza a tempo indeterminato (retribuzione posizione aziendale-direzione struttura complessa..contenuto ex sottoconto 3100802) ruolo tecnico</t>
  </si>
  <si>
    <t>Competenze accessorie dirigenza  ruolo tecnico a tempo indeterminato</t>
  </si>
  <si>
    <t>Incentivi dirigenza  (individuali-collettivi)ruolo tecnico a tempo indeterminato (contenuto ex sottoconti 3100804-05)</t>
  </si>
  <si>
    <t>Oneri sociali a carico delle aziende sanitarie dirigenza ruolo tecnico a tempo indeterminato</t>
  </si>
  <si>
    <t>Competenze fisse personale non dirigente (contenuto ex sottoconto 3100801) a tempo indeterminato</t>
  </si>
  <si>
    <t>Altre competenze fisse personale non dirigente indennità posizione-altre indennità (art.39 contratto 1999-contenuto ex sottoconto 3100802) ruolo tecnico a tempo indeterminato</t>
  </si>
  <si>
    <t>Competenze accessorie personale non dirigente ruolo tecnico a tempo indeterminato</t>
  </si>
  <si>
    <t xml:space="preserve">Contributi regionali vincolati in conto esercizio per obiettivi finanziati dal fsn </t>
  </si>
  <si>
    <t xml:space="preserve">Contributi per assistenza termale </t>
  </si>
  <si>
    <t xml:space="preserve">Contributi erogati per compiti di sanità pubblica Contributi assegnati  per le attività inerenti l' igiene e sanità pubblica, sanità animale, prevenzione ambienti di vita e lavoro..) </t>
  </si>
  <si>
    <t xml:space="preserve">Altri contributi regionali vincolati in conto esercizio </t>
  </si>
  <si>
    <t>A0030</t>
  </si>
  <si>
    <t xml:space="preserve">ULTERIORI TRASFERIMENTI DAL SETTORE PUBBLICO </t>
  </si>
  <si>
    <t>Trasferimenti correnti dei comuni per eventuali disavanzi</t>
  </si>
  <si>
    <t>Altri trasferimenti correnti dei comuni</t>
  </si>
  <si>
    <t>Trasferimenti correnti della provincia</t>
  </si>
  <si>
    <t>Trasferimenti correnti dello stato</t>
  </si>
  <si>
    <t>Trasferimenti correnti di altri enti del settore pubblico allargato</t>
  </si>
  <si>
    <t>Contributo regionale per utilizzo fondi vincolati da esercizi pregressi</t>
  </si>
  <si>
    <t>Altri contributi correnti da fondi regionali</t>
  </si>
  <si>
    <t>Contributi con fondi regionali per integrazione prestazioni extra LEA</t>
  </si>
  <si>
    <t>Altri contributi in conto esercizio da Ministero della Salute</t>
  </si>
  <si>
    <t>A0040</t>
  </si>
  <si>
    <t>Incentivi dirigenza  (individuali-collettivi)ruolo tecnico (contenuto ex sottoconti 3100804-05) a tempo determinato</t>
  </si>
  <si>
    <t>Oneri sociali a carico delle aziende sanitarie dirigenza ruolo tecnico a tempo determinato</t>
  </si>
  <si>
    <t>Competenze fisse personale non dirigente (contenuto ex sottoconto 3100801) a tempo determinato</t>
  </si>
  <si>
    <t>Altre competenze fisse personale non dirigente indennità posizione-altre indennità (art.39 contratto 1999-contenuto ex sottoconto 3100802) ruolo tecnico a tempo determinato</t>
  </si>
  <si>
    <t>Competenze accessorie personale non dirigente ruolo tecnico a tempo determinato</t>
  </si>
  <si>
    <t>Incentivi personale non dirigente  ruolo tecnico (contenuto ex sottoconti 3100804-05) a tempo determinato</t>
  </si>
  <si>
    <t>Oneri sociali a carico delle aziende sanitarie personale non dirigente ruolo tecnico a tempo determinato</t>
  </si>
  <si>
    <t>Costo del personale dirigente  tecnico altro (LSU, formazione e lavoro..)</t>
  </si>
  <si>
    <t>Oneri sociali a carico delle aziende sanitarie personale dirigente tecnico altro (LSU, formazione e lavoro..)</t>
  </si>
  <si>
    <t>Costo del personale tecnico non dirigente altro (LSU, formazione e lavoro..)</t>
  </si>
  <si>
    <t>Oneri sociali a carico delle aziende sanitarie  personale tecnico non dirigente altro (LSU, formazione e lavoro..)</t>
  </si>
  <si>
    <t>Personale Dirigente ruolo tecnico a tempo determinato-con oneri sociali-ferie maturate ma non godute al 31.12.. (fine esercizio)</t>
  </si>
  <si>
    <t>Personale non Dirigente ruolo tecnico a tempo determinato -con oneri sociali-ferie e straordinari maturati ma non goduti al 31.12 ..(fine esercizio)</t>
  </si>
  <si>
    <t>Ricavi per consulenze non sanitarie -personale dipendente per altre ASR piemontesi</t>
  </si>
  <si>
    <t>Ricavi per consulenze diverse - personale dipendente per altri soggetti</t>
  </si>
  <si>
    <t>Prestazioni trasporto ambulanze ed elisoccorso</t>
  </si>
  <si>
    <t>Prestazioni di psichiatria residenziale e semiresidenziale per aziende regionali</t>
  </si>
  <si>
    <t>Prestazioni di psichiatria non soggetta a compensazione (resid. e semiresid.) per aziende extra regionali</t>
  </si>
  <si>
    <t>Altre prestazioni sanitarie  Extraregione</t>
  </si>
  <si>
    <t>Prestazioni di assistenza riabilitativa non soggetta a compensazione Extraregione</t>
  </si>
  <si>
    <t>A0100</t>
  </si>
  <si>
    <t>Altre competenze Fisse dirigenza  a tempo indeterminato (retribuzione posizione aziendale-direzione struttura complessa..contenuto ex sottoconto 3100902) ruolo amministrativo</t>
  </si>
  <si>
    <t>Competenze accessorie dirigenza  ruolo amministrativo  a tempo indeterminato</t>
  </si>
  <si>
    <t>Incentivi dirigenza   a tempo indeterminato (individuali-collettivi)ruolo amminsitrativo (contenuto ex sottoconti 3100904-05)</t>
  </si>
  <si>
    <t>Oneri sociali a carico delle aziende sanitarie dirigenza ruolo amministrativo  a tempo indeterminato</t>
  </si>
  <si>
    <t>Competenze fisse personale non dirigente  ruolo amministrativo  a tempo indeterminato</t>
  </si>
  <si>
    <t>Altre competenze fisse personale non dirigente indennità posizione-altre indennità (art.39 contratto 1999-contenuto ex sottoconto 3100902) ruolo amministrativo  a tempo indeterminato</t>
  </si>
  <si>
    <t>Competenze accessorie personale non dirigente ruolo amministrativo  a tempo indeterminato</t>
  </si>
  <si>
    <t>Incentivi personale non dirigente  ruolo amministrativo  a tempo indeterminato (contenuto ex sottoconti 3100904-05)</t>
  </si>
  <si>
    <t>Oneri sociali a carico delle aziende sanitarie personale non dirigente ruolo amministrativo  a tempo indeterminato</t>
  </si>
  <si>
    <t>Costo personale Dirigente ruolo amministrativo -con oneri sociali-comandato presso altre ASR piemontesi</t>
  </si>
  <si>
    <t>Personale Dirigente ruolo amministrativo a tempo indeterminato-con oneri sociali-ferie maturate ma non godute al 31.12 ..(fine esercizio)</t>
  </si>
  <si>
    <t>Personale non Dirigente ruolo amministrativo a tempo indeterminato-con oneri sociali-ferie e straordinari maturati ma non goduti al 31.12.. (fine esercizio)</t>
  </si>
  <si>
    <t>Personale Dirigente ruolo amministrativo a tempo indeterminato -con oneri sociali-ferie maturate ma non godute al  01.01..(inizio esercizio)</t>
  </si>
  <si>
    <t>Personale non Dirigente ruolo amministrativo a tempo indeterminato -con oneri sociali-ferie e straordinari maturati ma non goduti al  01.01..(inizio esercizio)</t>
  </si>
  <si>
    <t>Rimborso oneri e stipendi personale tecnico in comando da Regione, soggetti pubblici e da Università</t>
  </si>
  <si>
    <t>Rimborso oneri e stipendi  personale tecnico in comando da aziende di altre Regioni (Extraregione)</t>
  </si>
  <si>
    <t xml:space="preserve"> Rimborso oneri e stipendi  personale professionale in comando da Regione, soggetti pubblici e da Università</t>
  </si>
  <si>
    <t>Rimborso oneri e stipendi  personale professionale in comando da aziende di altre Regioni (Extraregione)</t>
  </si>
  <si>
    <t>Rimborso oneri e stipendi  personale sanitario in comando da Asl-AO, IRCCS, Policlinici della Regione</t>
  </si>
  <si>
    <t>Competenze Fisse dirigenza  (contenuto sottoconto 3100901) ruolo amministrativo a tempo determinato</t>
  </si>
  <si>
    <t>Altre competenze Fisse dirigenza (retribuzione posizione aziendale-direzione struttura complessa..contenuto ex sottoconto 3100902) ruolo amministrativo a tempo determinato</t>
  </si>
  <si>
    <t>Competenze accessorie dirigenza  ruolo amministrativo a tempo determinato</t>
  </si>
  <si>
    <t>Incentivi dirigenza  (individuali-collettivi)ruolo amministrativo (contenuto ex sottoconti 3100904-05) a tempo determinato</t>
  </si>
  <si>
    <t>Oneri sociali a carico delle aziende sanitarie dirigenza ruolo amministrativo a tempo determinato</t>
  </si>
  <si>
    <t>Ricavi per prestazioni sanitarie intramoenia - Consulenze con ASR, IRCCS e Policlinici della Regione (ex art. 55 c.1 lett. c), d) ed ex Art. 57-58)</t>
  </si>
  <si>
    <t>somma  voci 2+3+4+4bis+4ter+5+6+7+8+9</t>
  </si>
  <si>
    <t>TOTALE TRASFERIMENTI DA PUBBLICO (esclusa Regione), DA PRIVATO E RICAVI PROPRI</t>
  </si>
  <si>
    <t>somma  voci 1+10</t>
  </si>
  <si>
    <t>Ricavi gest.ordinaria monetari</t>
  </si>
  <si>
    <t>E0020</t>
  </si>
  <si>
    <t>PLUSVALENZE</t>
  </si>
  <si>
    <t>E0030</t>
  </si>
  <si>
    <t>E.2.a)  vendita di beni fuori uso</t>
  </si>
  <si>
    <t>E0040</t>
  </si>
  <si>
    <t>E.2.b)  altro</t>
  </si>
  <si>
    <t>Plusvalenze di alienazione di beni</t>
  </si>
  <si>
    <t>E0080</t>
  </si>
  <si>
    <t>SOPRAVVENIENZE ATTIVE</t>
  </si>
  <si>
    <t>Finanziamento spesa esercizi pregressi</t>
  </si>
  <si>
    <t>Finanziamento danni alluvionali</t>
  </si>
  <si>
    <t>Riduzione fondi accantonati per fondi rischi diversi</t>
  </si>
  <si>
    <t>Riduzione fondi accantonati per fondi rischi crediti</t>
  </si>
  <si>
    <t>Riduzione fondi accantonati per premio operosita medici SUMAI</t>
  </si>
  <si>
    <t>Riduzione fondi accantonati per altri motivi</t>
  </si>
  <si>
    <t>Donazioni in conto esercizio da imprese</t>
  </si>
  <si>
    <t>Donazioni in conto esercizio da privati famiglie</t>
  </si>
  <si>
    <t>Donazioni in conto esercizio da istituzioni sociali senza fine di lucro</t>
  </si>
  <si>
    <t>Proventi per differenze da conversione in euro</t>
  </si>
  <si>
    <t>Altre sopravvenienze attive (escluse le insussistenze)</t>
  </si>
  <si>
    <t>Finanziamento regionale per gestione liquidatoria ASR -1994 e ante-</t>
  </si>
  <si>
    <t>Sopravvenienze attive da altri soggetti per gestione liquidatoria ASR -1994 e ante-</t>
  </si>
  <si>
    <t>Altre sopravvenienze attive da ASR piemontesi</t>
  </si>
  <si>
    <t>Sopravvenienze attive v/terzi relative al personale (es.riduzione fondi in esubero..)</t>
  </si>
  <si>
    <t>Sopravvenienze attive v/terzi relative alle convenzioni con medici di base (es.riduzione fondi in esubero..)</t>
  </si>
  <si>
    <t>Sopravvenienze attive v/terzi relative alle convenzioni per la specialistica (es.riduzione fondi in esubero..)</t>
  </si>
  <si>
    <t>Sopravvenienze attive v/terzi relative alla vendita prestaz. Sanitarie da operatori accreditati</t>
  </si>
  <si>
    <t>Sopravvenienze attive v/terzi relative alla vendita di beni e servizi</t>
  </si>
  <si>
    <t xml:space="preserve">Per esito mobilità extraregionale anni precedenti - farmaceutica </t>
  </si>
  <si>
    <t>Diminuzione del fondo sopravvenienze attive del fondo imposte</t>
  </si>
  <si>
    <t>E0081</t>
  </si>
  <si>
    <t>INSUSSISTENZE PASSIVE</t>
  </si>
  <si>
    <t>Costo personale Dirigente medici-veterinari -con oneri sociali- comandato presso società partecipate (COQ...)</t>
  </si>
  <si>
    <t>Costo personale non Dirigente sanitario-con oneri sociali-comandato presso società partecipate (COQ...)</t>
  </si>
  <si>
    <t>Costo altro personale Dirigente sanitario-con oneri sociali-comandato presso società partecipate (COQ...)</t>
  </si>
  <si>
    <t>Costo personale Dirigente ruolo professionale-con oneri sociali-comandato presso società partecipate (COQ...)</t>
  </si>
  <si>
    <t>Costo personale non Dirigente ruolo professionale-con oneri sociali-comandato presso società partecipate (COQ...)</t>
  </si>
  <si>
    <t>Costo personale Dirigente ruolo tecnico-con oneri sociali-comandato presso società partecipate (COQ...)</t>
  </si>
  <si>
    <t>Costo personale non Dirigente ruolo tecnico-con oneri sociali-comandato presso società partecipate (COQ...)</t>
  </si>
  <si>
    <t>Costo personale Dirigente ruolo amministrativo -con oneri sociali-comandato presso società partecipate (COQ...)</t>
  </si>
  <si>
    <t>Costo personale non Dirigente ruolo amministrativo-con oneri sociali-comandato presso società partecipate (COQ...)</t>
  </si>
  <si>
    <t>Rimborso degli oneri stipendiali del personale preso società partecipata da ASR</t>
  </si>
  <si>
    <t xml:space="preserve"> Compartecipazione al personale per att. libero professionale intramoenia - Area sanità pubblica</t>
  </si>
  <si>
    <t xml:space="preserve"> Compartecipazione al personale per att. libero professionale intramoenia - Consulenze (ex art. 55 c.1 lett. c), d) ed ex Art. 57-58) altro rispetto specifici conti</t>
  </si>
  <si>
    <t xml:space="preserve">  Compartecipazione al personale per att. libero professionale intramoenia - Consulenze (ex art. 55 c.1 lett. c), d) ed ex Art. 57-58) (Aziende sanitarie pubbliche della Regione)</t>
  </si>
  <si>
    <t xml:space="preserve"> Compartecipazione al personale per att. libero professionale intramoenia - Altro</t>
  </si>
  <si>
    <t>Compartecipazione al personale per att. libero  professionale intramoenia - Altro (da altre Aziende sanitarie pubbliche della Regione)</t>
  </si>
  <si>
    <t xml:space="preserve"> Consulenze sanitarie da privato - articolo 55, comma 2, CCNL 8 giugno 2000</t>
  </si>
  <si>
    <t>Altre consulenze sanitarie L.1/2002 (Libera professione infermieristica) e altro ruolo sanitario comparto</t>
  </si>
  <si>
    <t>Emolumenti a personale dipendente non  sanitario per attività di consulenza professionale, tecnica ed amministrativa</t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</si>
</sst>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IR£&quot;#,##0;\-&quot;IR£&quot;#,##0"/>
    <numFmt numFmtId="175" formatCode="&quot;IR£&quot;#,##0;[Red]\-&quot;IR£&quot;#,##0"/>
    <numFmt numFmtId="176" formatCode="&quot;IR£&quot;#,##0.00;\-&quot;IR£&quot;#,##0.00"/>
    <numFmt numFmtId="177" formatCode="&quot;IR£&quot;#,##0.00;[Red]\-&quot;IR£&quot;#,##0.00"/>
    <numFmt numFmtId="178" formatCode="_-&quot;IR£&quot;* #,##0_-;\-&quot;IR£&quot;* #,##0_-;_-&quot;IR£&quot;* &quot;-&quot;_-;_-@_-"/>
    <numFmt numFmtId="179" formatCode="_-&quot;IR£&quot;* #,##0.00_-;\-&quot;IR£&quot;* #,##0.00_-;_-&quot;IR£&quot;* &quot;-&quot;??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&quot;€.&quot;\ #,##0;\-&quot;€.&quot;\ #,##0"/>
    <numFmt numFmtId="187" formatCode="&quot;€.&quot;\ #,##0;[Red]\-&quot;€.&quot;\ #,##0"/>
    <numFmt numFmtId="188" formatCode="&quot;€.&quot;\ #,##0.00;\-&quot;€.&quot;\ #,##0.00"/>
    <numFmt numFmtId="189" formatCode="&quot;€.&quot;\ #,##0.00;[Red]\-&quot;€.&quot;\ #,##0.00"/>
    <numFmt numFmtId="190" formatCode="_-&quot;€.&quot;\ * #,##0_-;\-&quot;€.&quot;\ * #,##0_-;_-&quot;€.&quot;\ * &quot;-&quot;_-;_-@_-"/>
    <numFmt numFmtId="191" formatCode="_-&quot;€.&quot;\ * #,##0.00_-;\-&quot;€.&quot;\ * #,##0.00_-;_-&quot;€.&quot;\ * &quot;-&quot;??_-;_-@_-"/>
    <numFmt numFmtId="192" formatCode="0.0%"/>
    <numFmt numFmtId="193" formatCode="0.000%"/>
    <numFmt numFmtId="194" formatCode="0.0000%"/>
    <numFmt numFmtId="195" formatCode="0.00000%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,##0.00;#,##0.00;0.00"/>
    <numFmt numFmtId="202" formatCode="&quot;Sì&quot;;&quot;Sì&quot;;&quot;No&quot;"/>
    <numFmt numFmtId="203" formatCode="&quot;Vero&quot;;&quot;Vero&quot;;&quot;Falso&quot;"/>
    <numFmt numFmtId="204" formatCode="&quot;Attivo&quot;;&quot;Attivo&quot;;&quot;Disattivo&quot;"/>
    <numFmt numFmtId="205" formatCode="#,##0.0"/>
    <numFmt numFmtId="206" formatCode="#,##0.000"/>
    <numFmt numFmtId="207" formatCode="#,##0.0000"/>
    <numFmt numFmtId="208" formatCode="#,##0.00000"/>
    <numFmt numFmtId="209" formatCode="#,##0.000000"/>
    <numFmt numFmtId="210" formatCode="#,##0_ ;\-#,##0\ 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14"/>
      <name val="MS Sans Serif"/>
      <family val="2"/>
    </font>
    <font>
      <b/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i/>
      <sz val="10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164" fontId="0" fillId="0" borderId="0" applyFont="0" applyFill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1" fontId="4" fillId="0" borderId="10" xfId="47" applyFont="1" applyFill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1" fontId="4" fillId="0" borderId="0" xfId="47" applyFont="1" applyFill="1" applyBorder="1" applyAlignment="1">
      <alignment horizontal="right" vertical="center" wrapText="1"/>
    </xf>
    <xf numFmtId="165" fontId="4" fillId="0" borderId="0" xfId="51" applyNumberFormat="1" applyFont="1" applyFill="1" applyBorder="1" applyAlignment="1">
      <alignment horizontal="right" vertical="center" wrapText="1"/>
    </xf>
    <xf numFmtId="41" fontId="4" fillId="0" borderId="0" xfId="47" applyFont="1" applyBorder="1" applyAlignment="1">
      <alignment/>
    </xf>
    <xf numFmtId="4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6" fillId="0" borderId="16" xfId="0" applyFont="1" applyFill="1" applyBorder="1" applyAlignment="1">
      <alignment horizontal="right" vertical="center" wrapText="1"/>
    </xf>
    <xf numFmtId="0" fontId="6" fillId="4" borderId="16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 quotePrefix="1">
      <alignment horizontal="left" vertical="center" wrapText="1"/>
    </xf>
    <xf numFmtId="0" fontId="5" fillId="16" borderId="16" xfId="0" applyFont="1" applyFill="1" applyBorder="1" applyAlignment="1">
      <alignment vertical="center" wrapText="1"/>
    </xf>
    <xf numFmtId="41" fontId="4" fillId="0" borderId="16" xfId="47" applyFont="1" applyFill="1" applyBorder="1" applyAlignment="1">
      <alignment horizontal="left" vertical="center" wrapText="1"/>
    </xf>
    <xf numFmtId="0" fontId="5" fillId="16" borderId="17" xfId="0" applyFont="1" applyFill="1" applyBorder="1" applyAlignment="1">
      <alignment vertical="center" wrapText="1"/>
    </xf>
    <xf numFmtId="0" fontId="4" fillId="0" borderId="18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4" fillId="0" borderId="18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27" fillId="0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wrapText="1"/>
    </xf>
    <xf numFmtId="3" fontId="27" fillId="0" borderId="13" xfId="0" applyNumberFormat="1" applyFont="1" applyFill="1" applyBorder="1" applyAlignment="1">
      <alignment horizontal="right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3" fontId="28" fillId="0" borderId="13" xfId="0" applyNumberFormat="1" applyFont="1" applyFill="1" applyBorder="1" applyAlignment="1">
      <alignment horizontal="right" vertical="center" wrapText="1"/>
    </xf>
    <xf numFmtId="0" fontId="28" fillId="0" borderId="13" xfId="0" applyFont="1" applyFill="1" applyBorder="1" applyAlignment="1" quotePrefix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3" fontId="30" fillId="0" borderId="13" xfId="0" applyNumberFormat="1" applyFont="1" applyFill="1" applyBorder="1" applyAlignment="1">
      <alignment vertical="center" wrapText="1"/>
    </xf>
    <xf numFmtId="0" fontId="30" fillId="0" borderId="0" xfId="0" applyFont="1" applyAlignment="1">
      <alignment/>
    </xf>
    <xf numFmtId="0" fontId="9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42" fontId="27" fillId="0" borderId="13" xfId="64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right" vertical="center" wrapText="1"/>
    </xf>
    <xf numFmtId="0" fontId="28" fillId="0" borderId="13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right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left" vertical="center" wrapText="1"/>
    </xf>
    <xf numFmtId="3" fontId="27" fillId="0" borderId="2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1" fontId="31" fillId="0" borderId="0" xfId="47" applyFont="1" applyFill="1" applyAlignment="1">
      <alignment vertical="center" wrapText="1"/>
    </xf>
    <xf numFmtId="0" fontId="33" fillId="0" borderId="11" xfId="0" applyFont="1" applyFill="1" applyBorder="1" applyAlignment="1">
      <alignment horizontal="right" vertical="center" wrapText="1"/>
    </xf>
    <xf numFmtId="41" fontId="31" fillId="0" borderId="10" xfId="47" applyFont="1" applyFill="1" applyBorder="1" applyAlignment="1">
      <alignment horizontal="right" vertical="center" wrapText="1"/>
    </xf>
    <xf numFmtId="41" fontId="32" fillId="0" borderId="0" xfId="47" applyFont="1" applyFill="1" applyAlignment="1">
      <alignment vertical="center" wrapText="1"/>
    </xf>
    <xf numFmtId="0" fontId="31" fillId="0" borderId="11" xfId="0" applyFont="1" applyFill="1" applyBorder="1" applyAlignment="1">
      <alignment vertical="center" wrapText="1"/>
    </xf>
    <xf numFmtId="41" fontId="30" fillId="0" borderId="0" xfId="0" applyNumberFormat="1" applyFont="1" applyFill="1" applyAlignment="1">
      <alignment/>
    </xf>
    <xf numFmtId="0" fontId="32" fillId="0" borderId="11" xfId="0" applyFont="1" applyFill="1" applyBorder="1" applyAlignment="1">
      <alignment vertical="center" wrapText="1"/>
    </xf>
    <xf numFmtId="41" fontId="32" fillId="0" borderId="10" xfId="47" applyFont="1" applyFill="1" applyBorder="1" applyAlignment="1">
      <alignment horizontal="right" vertical="center" wrapText="1"/>
    </xf>
    <xf numFmtId="0" fontId="31" fillId="0" borderId="11" xfId="0" applyFont="1" applyFill="1" applyBorder="1" applyAlignment="1" quotePrefix="1">
      <alignment horizontal="left" vertical="center" wrapText="1"/>
    </xf>
    <xf numFmtId="0" fontId="34" fillId="0" borderId="14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41" fontId="31" fillId="0" borderId="0" xfId="47" applyFont="1" applyAlignment="1">
      <alignment/>
    </xf>
    <xf numFmtId="0" fontId="31" fillId="0" borderId="12" xfId="0" applyFont="1" applyFill="1" applyBorder="1" applyAlignment="1">
      <alignment/>
    </xf>
    <xf numFmtId="41" fontId="31" fillId="0" borderId="24" xfId="47" applyFont="1" applyFill="1" applyBorder="1" applyAlignment="1">
      <alignment/>
    </xf>
    <xf numFmtId="0" fontId="31" fillId="0" borderId="12" xfId="0" applyFont="1" applyFill="1" applyBorder="1" applyAlignment="1">
      <alignment wrapText="1"/>
    </xf>
    <xf numFmtId="41" fontId="9" fillId="0" borderId="0" xfId="0" applyNumberFormat="1" applyFont="1" applyAlignment="1">
      <alignment/>
    </xf>
    <xf numFmtId="0" fontId="33" fillId="0" borderId="12" xfId="0" applyFont="1" applyFill="1" applyBorder="1" applyAlignment="1">
      <alignment/>
    </xf>
    <xf numFmtId="0" fontId="31" fillId="0" borderId="12" xfId="0" applyFont="1" applyFill="1" applyBorder="1" applyAlignment="1">
      <alignment horizontal="left"/>
    </xf>
    <xf numFmtId="0" fontId="31" fillId="0" borderId="25" xfId="0" applyFont="1" applyFill="1" applyBorder="1" applyAlignment="1">
      <alignment vertical="center" wrapText="1"/>
    </xf>
    <xf numFmtId="41" fontId="9" fillId="0" borderId="26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41" fontId="9" fillId="0" borderId="28" xfId="0" applyNumberFormat="1" applyFont="1" applyFill="1" applyBorder="1" applyAlignment="1">
      <alignment horizontal="center"/>
    </xf>
    <xf numFmtId="41" fontId="9" fillId="0" borderId="0" xfId="0" applyNumberFormat="1" applyFont="1" applyFill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  <cellStyle name="Valuta [0]_CE NA 2 TRIM 08 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31">
      <selection activeCell="A50" sqref="A50"/>
    </sheetView>
  </sheetViews>
  <sheetFormatPr defaultColWidth="9.140625" defaultRowHeight="12.75"/>
  <cols>
    <col min="1" max="1" width="64.421875" style="0" customWidth="1"/>
    <col min="2" max="2" width="18.8515625" style="12" customWidth="1"/>
    <col min="3" max="4" width="17.7109375" style="3" customWidth="1"/>
    <col min="5" max="5" width="13.140625" style="3" customWidth="1"/>
    <col min="6" max="6" width="33.421875" style="3" customWidth="1"/>
  </cols>
  <sheetData>
    <row r="1" spans="1:6" ht="78.75" customHeight="1">
      <c r="A1" s="8" t="s">
        <v>852</v>
      </c>
      <c r="B1" s="1" t="s">
        <v>54</v>
      </c>
      <c r="C1" s="13"/>
      <c r="D1" s="13"/>
      <c r="E1" s="13"/>
      <c r="F1" s="14"/>
    </row>
    <row r="2" spans="1:5" ht="12.75">
      <c r="A2" s="20" t="s">
        <v>853</v>
      </c>
      <c r="B2" s="9">
        <f>'report analitico pdc'!D1134</f>
        <v>771687962</v>
      </c>
      <c r="C2" s="15"/>
      <c r="D2" s="15"/>
      <c r="E2" s="16"/>
    </row>
    <row r="3" spans="1:5" ht="25.5">
      <c r="A3" s="2" t="s">
        <v>573</v>
      </c>
      <c r="B3" s="9">
        <f>'report analitico pdc'!D1135</f>
        <v>116057</v>
      </c>
      <c r="C3" s="15"/>
      <c r="D3" s="15"/>
      <c r="E3" s="16"/>
    </row>
    <row r="4" spans="1:5" ht="25.5">
      <c r="A4" s="2" t="s">
        <v>574</v>
      </c>
      <c r="B4" s="9">
        <f>'report analitico pdc'!D1136</f>
        <v>771571905</v>
      </c>
      <c r="C4" s="15"/>
      <c r="D4" s="15"/>
      <c r="E4" s="16"/>
    </row>
    <row r="5" spans="1:5" ht="12.75">
      <c r="A5" s="20" t="s">
        <v>575</v>
      </c>
      <c r="B5" s="9">
        <f>'report analitico pdc'!D1137</f>
        <v>609438</v>
      </c>
      <c r="C5" s="15"/>
      <c r="D5" s="15"/>
      <c r="E5" s="16"/>
    </row>
    <row r="6" spans="1:5" ht="12.75">
      <c r="A6" s="20" t="s">
        <v>576</v>
      </c>
      <c r="B6" s="9">
        <f>'report analitico pdc'!D1138</f>
        <v>4559484</v>
      </c>
      <c r="C6" s="15"/>
      <c r="D6" s="15"/>
      <c r="E6" s="16"/>
    </row>
    <row r="7" spans="1:5" ht="12.75">
      <c r="A7" s="21"/>
      <c r="B7" s="9">
        <f>'report analitico pdc'!D1139</f>
        <v>776740827</v>
      </c>
      <c r="C7" s="15"/>
      <c r="D7" s="15"/>
      <c r="E7" s="16"/>
    </row>
    <row r="8" spans="1:5" ht="12.75">
      <c r="A8" s="20" t="s">
        <v>578</v>
      </c>
      <c r="B8" s="9">
        <f>'report analitico pdc'!D1140</f>
        <v>187834</v>
      </c>
      <c r="C8" s="15"/>
      <c r="D8" s="15"/>
      <c r="E8" s="16"/>
    </row>
    <row r="9" spans="1:5" ht="12.75">
      <c r="A9" s="20" t="s">
        <v>579</v>
      </c>
      <c r="B9" s="9">
        <f>'report analitico pdc'!D1141</f>
        <v>987848</v>
      </c>
      <c r="C9" s="15"/>
      <c r="D9" s="15"/>
      <c r="E9" s="16"/>
    </row>
    <row r="10" spans="1:5" ht="12.75">
      <c r="A10" s="21"/>
      <c r="B10" s="9">
        <f>'report analitico pdc'!D1142</f>
        <v>777916509</v>
      </c>
      <c r="C10" s="15"/>
      <c r="D10" s="15"/>
      <c r="E10" s="16"/>
    </row>
    <row r="11" spans="1:5" ht="12.75">
      <c r="A11" s="22" t="s">
        <v>581</v>
      </c>
      <c r="B11" s="9">
        <f>'report analitico pdc'!D1143</f>
        <v>2203383</v>
      </c>
      <c r="C11" s="15"/>
      <c r="D11" s="15"/>
      <c r="E11" s="16"/>
    </row>
    <row r="12" spans="1:5" ht="12.75">
      <c r="A12" s="22" t="s">
        <v>582</v>
      </c>
      <c r="B12" s="9">
        <f>'report analitico pdc'!D1144</f>
        <v>1931133</v>
      </c>
      <c r="C12" s="15"/>
      <c r="D12" s="15"/>
      <c r="E12" s="16"/>
    </row>
    <row r="13" spans="1:5" ht="12.75">
      <c r="A13" s="22" t="s">
        <v>583</v>
      </c>
      <c r="B13" s="9">
        <f>'report analitico pdc'!D1145</f>
        <v>12505974</v>
      </c>
      <c r="C13" s="15"/>
      <c r="D13" s="15"/>
      <c r="E13" s="16"/>
    </row>
    <row r="14" spans="1:5" ht="12.75">
      <c r="A14" s="22" t="s">
        <v>584</v>
      </c>
      <c r="B14" s="9">
        <f>'report analitico pdc'!D1146</f>
        <v>3044495</v>
      </c>
      <c r="C14" s="15"/>
      <c r="D14" s="15"/>
      <c r="E14" s="16"/>
    </row>
    <row r="15" spans="1:5" ht="12.75">
      <c r="A15" s="21"/>
      <c r="B15" s="9">
        <f>'report analitico pdc'!D1147</f>
        <v>19684985</v>
      </c>
      <c r="C15" s="15"/>
      <c r="D15" s="15"/>
      <c r="E15" s="16"/>
    </row>
    <row r="16" spans="1:5" ht="12.75">
      <c r="A16" s="22" t="s">
        <v>585</v>
      </c>
      <c r="B16" s="9">
        <f>'report analitico pdc'!D1148</f>
        <v>4880753</v>
      </c>
      <c r="C16" s="15"/>
      <c r="D16" s="15"/>
      <c r="E16" s="16"/>
    </row>
    <row r="17" spans="1:5" ht="12.75">
      <c r="A17" s="23" t="s">
        <v>586</v>
      </c>
      <c r="B17" s="9">
        <f>'report analitico pdc'!D1149</f>
        <v>802482247</v>
      </c>
      <c r="C17" s="15"/>
      <c r="D17" s="15"/>
      <c r="E17" s="16"/>
    </row>
    <row r="18" spans="1:5" ht="12.75">
      <c r="A18" s="22" t="s">
        <v>587</v>
      </c>
      <c r="B18" s="9">
        <f>'report analitico pdc'!D1150</f>
        <v>86677852</v>
      </c>
      <c r="C18" s="15"/>
      <c r="D18" s="15"/>
      <c r="E18" s="16"/>
    </row>
    <row r="19" spans="1:5" ht="12.75">
      <c r="A19" s="22" t="s">
        <v>588</v>
      </c>
      <c r="B19" s="9">
        <f>'report analitico pdc'!D1151</f>
        <v>46015138</v>
      </c>
      <c r="C19" s="15"/>
      <c r="D19" s="15"/>
      <c r="E19" s="16"/>
    </row>
    <row r="20" spans="1:5" ht="12.75">
      <c r="A20" s="22" t="s">
        <v>589</v>
      </c>
      <c r="B20" s="9">
        <f>'report analitico pdc'!D1152</f>
        <v>73806012</v>
      </c>
      <c r="C20" s="15"/>
      <c r="D20" s="15"/>
      <c r="E20" s="16"/>
    </row>
    <row r="21" spans="1:5" ht="12.75">
      <c r="A21" s="22" t="s">
        <v>590</v>
      </c>
      <c r="B21" s="9">
        <f>'report analitico pdc'!D1153</f>
        <v>22399312</v>
      </c>
      <c r="C21" s="15"/>
      <c r="D21" s="15"/>
      <c r="E21" s="16"/>
    </row>
    <row r="22" spans="1:5" ht="12.75">
      <c r="A22" s="22" t="s">
        <v>591</v>
      </c>
      <c r="B22" s="9">
        <f>'report analitico pdc'!D1154</f>
        <v>11554127</v>
      </c>
      <c r="C22" s="15"/>
      <c r="D22" s="15"/>
      <c r="E22" s="16"/>
    </row>
    <row r="23" spans="1:5" ht="12.75">
      <c r="A23" s="22" t="s">
        <v>592</v>
      </c>
      <c r="B23" s="9">
        <f>'report analitico pdc'!D1155</f>
        <v>10834784</v>
      </c>
      <c r="C23" s="15"/>
      <c r="D23" s="15"/>
      <c r="E23" s="16"/>
    </row>
    <row r="24" spans="1:5" ht="12.75">
      <c r="A24" s="22" t="s">
        <v>312</v>
      </c>
      <c r="B24" s="9">
        <f>'report analitico pdc'!D1156</f>
        <v>50859682</v>
      </c>
      <c r="C24" s="15"/>
      <c r="D24" s="15"/>
      <c r="E24" s="16"/>
    </row>
    <row r="25" spans="1:5" ht="12.75">
      <c r="A25" s="22" t="s">
        <v>313</v>
      </c>
      <c r="B25" s="9">
        <f>'report analitico pdc'!D1157</f>
        <v>0</v>
      </c>
      <c r="C25" s="15"/>
      <c r="D25" s="15"/>
      <c r="E25" s="16"/>
    </row>
    <row r="26" spans="1:5" ht="12.75">
      <c r="A26" s="22" t="s">
        <v>618</v>
      </c>
      <c r="B26" s="9">
        <f>'report analitico pdc'!D1158</f>
        <v>44259089</v>
      </c>
      <c r="C26" s="15"/>
      <c r="D26" s="15"/>
      <c r="E26" s="16"/>
    </row>
    <row r="27" spans="1:5" ht="12.75">
      <c r="A27" s="22" t="s">
        <v>619</v>
      </c>
      <c r="B27" s="9">
        <f>'report analitico pdc'!D1159</f>
        <v>10728407</v>
      </c>
      <c r="C27" s="15"/>
      <c r="D27" s="15"/>
      <c r="E27" s="16"/>
    </row>
    <row r="28" spans="1:5" ht="12.75">
      <c r="A28" s="22" t="s">
        <v>620</v>
      </c>
      <c r="B28" s="9">
        <f>'report analitico pdc'!D1160</f>
        <v>8963840</v>
      </c>
      <c r="C28" s="15"/>
      <c r="D28" s="15"/>
      <c r="E28" s="16"/>
    </row>
    <row r="29" spans="1:5" ht="12.75">
      <c r="A29" s="22" t="s">
        <v>621</v>
      </c>
      <c r="B29" s="9">
        <f>'report analitico pdc'!D1161</f>
        <v>211326380</v>
      </c>
      <c r="C29" s="15"/>
      <c r="D29" s="15"/>
      <c r="E29" s="16"/>
    </row>
    <row r="30" spans="1:5" ht="12.75">
      <c r="A30" s="22" t="s">
        <v>622</v>
      </c>
      <c r="B30" s="9">
        <f>'report analitico pdc'!D1162</f>
        <v>13456701</v>
      </c>
      <c r="C30" s="15"/>
      <c r="D30" s="15"/>
      <c r="E30" s="16"/>
    </row>
    <row r="31" spans="1:5" ht="12.75">
      <c r="A31" s="22" t="s">
        <v>623</v>
      </c>
      <c r="B31" s="9">
        <f>'report analitico pdc'!D1163</f>
        <v>26075225</v>
      </c>
      <c r="C31" s="15"/>
      <c r="D31" s="15"/>
      <c r="E31" s="16"/>
    </row>
    <row r="32" spans="1:5" ht="12.75">
      <c r="A32" s="22" t="s">
        <v>624</v>
      </c>
      <c r="B32" s="9">
        <f>'report analitico pdc'!D1164</f>
        <v>3911455</v>
      </c>
      <c r="C32" s="15"/>
      <c r="D32" s="15"/>
      <c r="E32" s="16"/>
    </row>
    <row r="33" spans="1:5" ht="12.75">
      <c r="A33" s="22" t="s">
        <v>625</v>
      </c>
      <c r="B33" s="9">
        <f>'report analitico pdc'!D1165</f>
        <v>15199940</v>
      </c>
      <c r="C33" s="15"/>
      <c r="D33" s="15"/>
      <c r="E33" s="16"/>
    </row>
    <row r="34" spans="1:5" ht="12.75">
      <c r="A34" s="22" t="s">
        <v>626</v>
      </c>
      <c r="B34" s="9">
        <f>'report analitico pdc'!D1166</f>
        <v>2182102</v>
      </c>
      <c r="C34" s="15"/>
      <c r="D34" s="15"/>
      <c r="E34" s="16"/>
    </row>
    <row r="35" spans="1:5" ht="12.75">
      <c r="A35" s="22" t="s">
        <v>627</v>
      </c>
      <c r="B35" s="9">
        <f>'report analitico pdc'!D1167</f>
        <v>828875</v>
      </c>
      <c r="C35" s="15"/>
      <c r="D35" s="15"/>
      <c r="E35" s="16"/>
    </row>
    <row r="36" spans="1:5" ht="12.75">
      <c r="A36" s="22" t="s">
        <v>628</v>
      </c>
      <c r="B36" s="9">
        <f>'report analitico pdc'!D1168</f>
        <v>4191726</v>
      </c>
      <c r="C36" s="15"/>
      <c r="D36" s="15"/>
      <c r="E36" s="16"/>
    </row>
    <row r="37" spans="1:5" ht="12.75">
      <c r="A37" s="23" t="s">
        <v>629</v>
      </c>
      <c r="B37" s="9">
        <f>'report analitico pdc'!D1169</f>
        <v>643270647</v>
      </c>
      <c r="C37" s="15"/>
      <c r="D37" s="15"/>
      <c r="E37" s="16"/>
    </row>
    <row r="38" spans="1:5" ht="12.75">
      <c r="A38" s="23" t="s">
        <v>630</v>
      </c>
      <c r="B38" s="9">
        <f>'report analitico pdc'!D1170</f>
        <v>159211600</v>
      </c>
      <c r="C38" s="15"/>
      <c r="D38" s="15"/>
      <c r="E38" s="16"/>
    </row>
    <row r="39" spans="1:5" ht="12.75">
      <c r="A39" s="22" t="s">
        <v>631</v>
      </c>
      <c r="B39" s="9">
        <f>'report analitico pdc'!D1171</f>
        <v>1572569</v>
      </c>
      <c r="C39" s="15"/>
      <c r="D39" s="15"/>
      <c r="E39" s="16"/>
    </row>
    <row r="40" spans="1:5" ht="12.75">
      <c r="A40" s="22" t="s">
        <v>632</v>
      </c>
      <c r="B40" s="9">
        <f>'report analitico pdc'!D1172</f>
        <v>-181145</v>
      </c>
      <c r="C40" s="15"/>
      <c r="D40" s="15"/>
      <c r="E40" s="16"/>
    </row>
    <row r="41" spans="1:5" ht="12.75">
      <c r="A41" s="22" t="s">
        <v>633</v>
      </c>
      <c r="B41" s="9">
        <f>'report analitico pdc'!D1173</f>
        <v>30317213</v>
      </c>
      <c r="C41" s="15"/>
      <c r="D41" s="15"/>
      <c r="E41" s="16"/>
    </row>
    <row r="42" spans="1:5" ht="12.75">
      <c r="A42" s="24" t="s">
        <v>634</v>
      </c>
      <c r="B42" s="9">
        <f>'report analitico pdc'!D1174</f>
        <v>-56509174</v>
      </c>
      <c r="C42" s="15"/>
      <c r="D42" s="15"/>
      <c r="E42" s="16"/>
    </row>
    <row r="43" spans="1:5" ht="12.75">
      <c r="A43" s="22" t="s">
        <v>635</v>
      </c>
      <c r="B43" s="9">
        <f>'report analitico pdc'!D1175</f>
        <v>20755436</v>
      </c>
      <c r="C43" s="15"/>
      <c r="D43" s="15"/>
      <c r="E43" s="16"/>
    </row>
    <row r="44" spans="1:5" ht="12.75">
      <c r="A44" s="22" t="s">
        <v>636</v>
      </c>
      <c r="B44" s="9">
        <f>'report analitico pdc'!D1176</f>
        <v>-153639453</v>
      </c>
      <c r="C44" s="15"/>
      <c r="D44" s="15"/>
      <c r="E44" s="16"/>
    </row>
    <row r="45" spans="1:5" ht="12.75">
      <c r="A45" s="22" t="s">
        <v>637</v>
      </c>
      <c r="B45" s="9">
        <f>'report analitico pdc'!D1177</f>
        <v>8597794</v>
      </c>
      <c r="C45" s="15"/>
      <c r="D45" s="15"/>
      <c r="E45" s="16"/>
    </row>
    <row r="46" spans="1:5" ht="12.75">
      <c r="A46" s="22" t="s">
        <v>638</v>
      </c>
      <c r="B46" s="9">
        <f>'report analitico pdc'!D1178</f>
        <v>-15428422</v>
      </c>
      <c r="C46" s="15"/>
      <c r="D46" s="15"/>
      <c r="E46" s="16"/>
    </row>
    <row r="47" spans="1:5" ht="12.75">
      <c r="A47" s="22" t="s">
        <v>639</v>
      </c>
      <c r="B47" s="9">
        <f>'report analitico pdc'!D1179</f>
        <v>0</v>
      </c>
      <c r="C47" s="15"/>
      <c r="D47" s="15"/>
      <c r="E47" s="16"/>
    </row>
    <row r="48" spans="1:5" ht="12.75">
      <c r="A48" s="25" t="s">
        <v>640</v>
      </c>
      <c r="B48" s="9">
        <f>'report analitico pdc'!D1180</f>
        <v>-5303582</v>
      </c>
      <c r="C48" s="15"/>
      <c r="D48" s="15"/>
      <c r="E48" s="16"/>
    </row>
    <row r="49" spans="1:5" ht="12.75">
      <c r="A49" s="26" t="s">
        <v>641</v>
      </c>
      <c r="B49" s="9" t="e">
        <f>'report analitico pdc'!#REF!</f>
        <v>#REF!</v>
      </c>
      <c r="C49" s="15"/>
      <c r="D49" s="15"/>
      <c r="E49" s="16"/>
    </row>
    <row r="50" spans="1:5" ht="13.5" thickBot="1">
      <c r="A50" s="27" t="s">
        <v>642</v>
      </c>
      <c r="B50" s="9" t="e">
        <f>'report analitico pdc'!#REF!</f>
        <v>#REF!</v>
      </c>
      <c r="C50" s="17"/>
      <c r="D50" s="17"/>
      <c r="E50" s="16"/>
    </row>
    <row r="51" spans="1:5" ht="12.75">
      <c r="A51" s="10" t="s">
        <v>854</v>
      </c>
      <c r="B51" s="11" t="s">
        <v>855</v>
      </c>
      <c r="C51" s="17"/>
      <c r="D51" s="17"/>
      <c r="E51" s="16"/>
    </row>
    <row r="52" spans="1:5" ht="12.75">
      <c r="A52" s="28" t="s">
        <v>644</v>
      </c>
      <c r="B52" s="9">
        <f>'report analitico pdc'!D1182</f>
        <v>87506727</v>
      </c>
      <c r="C52" s="17"/>
      <c r="D52" s="17"/>
      <c r="E52" s="16"/>
    </row>
    <row r="53" spans="1:5" ht="12.75">
      <c r="A53" s="4" t="s">
        <v>767</v>
      </c>
      <c r="B53" s="9">
        <f>'report analitico pdc'!D1183</f>
        <v>83394735</v>
      </c>
      <c r="C53" s="17"/>
      <c r="D53" s="17"/>
      <c r="E53" s="16"/>
    </row>
    <row r="54" spans="1:5" ht="12.75">
      <c r="A54" s="28" t="s">
        <v>768</v>
      </c>
      <c r="B54" s="9">
        <f>'report analitico pdc'!D1184</f>
        <v>43885254</v>
      </c>
      <c r="C54" s="17"/>
      <c r="D54" s="17"/>
      <c r="E54" s="16"/>
    </row>
    <row r="55" spans="1:5" ht="16.5" customHeight="1">
      <c r="A55" s="28" t="s">
        <v>769</v>
      </c>
      <c r="B55" s="9">
        <f>'report analitico pdc'!D1185</f>
        <v>42792598</v>
      </c>
      <c r="C55" s="17"/>
      <c r="D55" s="17"/>
      <c r="E55" s="16"/>
    </row>
    <row r="56" spans="1:5" ht="12.75">
      <c r="A56" s="29" t="s">
        <v>770</v>
      </c>
      <c r="B56" s="9">
        <f>'report analitico pdc'!D1186</f>
        <v>24595638</v>
      </c>
      <c r="C56" s="17"/>
      <c r="D56" s="17"/>
      <c r="E56" s="16"/>
    </row>
    <row r="57" spans="1:5" ht="12.75">
      <c r="A57" s="6" t="s">
        <v>771</v>
      </c>
      <c r="B57" s="9">
        <f>'report analitico pdc'!D1187</f>
        <v>98401650</v>
      </c>
      <c r="C57" s="17"/>
      <c r="D57" s="17"/>
      <c r="E57" s="16"/>
    </row>
    <row r="58" spans="1:5" ht="12.75">
      <c r="A58" s="28" t="s">
        <v>772</v>
      </c>
      <c r="B58" s="9">
        <f>'report analitico pdc'!D1188</f>
        <v>46015138</v>
      </c>
      <c r="C58" s="17"/>
      <c r="D58" s="17"/>
      <c r="E58" s="16"/>
    </row>
    <row r="59" spans="1:5" ht="12.75">
      <c r="A59" s="30" t="s">
        <v>773</v>
      </c>
      <c r="B59" s="9">
        <f>'report analitico pdc'!D1189</f>
        <v>0</v>
      </c>
      <c r="C59" s="17"/>
      <c r="D59" s="17"/>
      <c r="E59" s="16"/>
    </row>
    <row r="60" spans="1:5" ht="12.75">
      <c r="A60" s="28" t="s">
        <v>774</v>
      </c>
      <c r="B60" s="9">
        <f>'report analitico pdc'!D1190</f>
        <v>17976459</v>
      </c>
      <c r="C60" s="17"/>
      <c r="D60" s="17"/>
      <c r="E60" s="16"/>
    </row>
    <row r="61" spans="1:5" ht="12.75">
      <c r="A61" s="28" t="s">
        <v>775</v>
      </c>
      <c r="B61" s="9">
        <f>'report analitico pdc'!D1191</f>
        <v>4422853</v>
      </c>
      <c r="C61" s="17"/>
      <c r="D61" s="17"/>
      <c r="E61" s="16"/>
    </row>
    <row r="62" spans="1:5" ht="12.75">
      <c r="A62" s="5" t="s">
        <v>776</v>
      </c>
      <c r="B62" s="9">
        <f>'report analitico pdc'!D1192</f>
        <v>16968208</v>
      </c>
      <c r="C62" s="17"/>
      <c r="D62" s="17"/>
      <c r="E62" s="16"/>
    </row>
    <row r="63" spans="1:5" ht="12.75">
      <c r="A63" s="28" t="s">
        <v>777</v>
      </c>
      <c r="B63" s="9">
        <f>'report analitico pdc'!D1193</f>
        <v>162025677</v>
      </c>
      <c r="C63" s="17"/>
      <c r="D63" s="17"/>
      <c r="E63" s="16"/>
    </row>
    <row r="64" spans="1:5" ht="12.75">
      <c r="A64" s="28" t="s">
        <v>778</v>
      </c>
      <c r="B64" s="9">
        <f>'report analitico pdc'!D1194</f>
        <v>530777</v>
      </c>
      <c r="C64" s="18"/>
      <c r="D64" s="18"/>
      <c r="E64" s="16"/>
    </row>
    <row r="65" spans="1:5" ht="12.75">
      <c r="A65" s="28" t="s">
        <v>779</v>
      </c>
      <c r="B65" s="9">
        <f>'report analitico pdc'!D1195</f>
        <v>25111462</v>
      </c>
      <c r="C65" s="19"/>
      <c r="D65" s="19"/>
      <c r="E65" s="16"/>
    </row>
    <row r="66" spans="1:5" ht="12.75">
      <c r="A66" s="28" t="s">
        <v>780</v>
      </c>
      <c r="B66" s="9">
        <f>'report analitico pdc'!D1196</f>
        <v>23658464</v>
      </c>
      <c r="E66" s="16"/>
    </row>
    <row r="67" spans="1:2" ht="12.75">
      <c r="A67" s="28" t="s">
        <v>781</v>
      </c>
      <c r="B67" s="9">
        <f>'report analitico pdc'!D1197</f>
        <v>-26191961</v>
      </c>
    </row>
    <row r="68" spans="1:2" ht="12.75">
      <c r="A68" s="28" t="s">
        <v>782</v>
      </c>
      <c r="B68" s="9">
        <f>'report analitico pdc'!D1198</f>
        <v>-132884017</v>
      </c>
    </row>
    <row r="69" spans="1:2" ht="12.75">
      <c r="A69" s="22" t="s">
        <v>783</v>
      </c>
      <c r="B69" s="9">
        <f>'report analitico pdc'!D1199</f>
        <v>38344568</v>
      </c>
    </row>
    <row r="70" spans="1:2" ht="12.75">
      <c r="A70" s="31" t="s">
        <v>784</v>
      </c>
      <c r="B70" s="9">
        <f>'report analitico pdc'!D1200</f>
        <v>5914521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G1202"/>
  <sheetViews>
    <sheetView tabSelected="1" zoomScalePageLayoutView="0" workbookViewId="0" topLeftCell="A1">
      <pane ySplit="1" topLeftCell="BM1179" activePane="bottomLeft" state="frozen"/>
      <selection pane="topLeft" activeCell="D961" sqref="D961"/>
      <selection pane="bottomLeft" activeCell="A1133" sqref="A1133:D1200"/>
    </sheetView>
  </sheetViews>
  <sheetFormatPr defaultColWidth="9.140625" defaultRowHeight="12.75"/>
  <cols>
    <col min="1" max="1" width="9.28125" style="46" customWidth="1"/>
    <col min="2" max="2" width="13.140625" style="46" customWidth="1"/>
    <col min="3" max="3" width="56.00390625" style="46" customWidth="1"/>
    <col min="4" max="4" width="13.7109375" style="46" bestFit="1" customWidth="1"/>
    <col min="5" max="16384" width="9.140625" style="33" customWidth="1"/>
  </cols>
  <sheetData>
    <row r="1" spans="1:4" ht="21">
      <c r="A1" s="32" t="s">
        <v>997</v>
      </c>
      <c r="B1" s="32">
        <v>31</v>
      </c>
      <c r="C1" s="32" t="s">
        <v>645</v>
      </c>
      <c r="D1" s="32" t="s">
        <v>646</v>
      </c>
    </row>
    <row r="2" spans="1:4" ht="22.5">
      <c r="A2" s="34" t="s">
        <v>998</v>
      </c>
      <c r="B2" s="35"/>
      <c r="C2" s="35"/>
      <c r="D2" s="35"/>
    </row>
    <row r="3" spans="1:4" ht="11.25">
      <c r="A3" s="35">
        <v>20</v>
      </c>
      <c r="B3" s="36" t="s">
        <v>647</v>
      </c>
      <c r="C3" s="35" t="s">
        <v>648</v>
      </c>
      <c r="D3" s="37">
        <f>D5+D20+D31+D38+D43+D48+D58+D70+D73+D76+D81+D88+D93+D98</f>
        <v>78521988</v>
      </c>
    </row>
    <row r="4" spans="1:4" ht="21">
      <c r="A4" s="35" t="s">
        <v>999</v>
      </c>
      <c r="B4" s="36" t="s">
        <v>649</v>
      </c>
      <c r="C4" s="36" t="s">
        <v>650</v>
      </c>
      <c r="D4" s="37">
        <f>D3+D117</f>
        <v>79218953</v>
      </c>
    </row>
    <row r="5" spans="1:4" ht="11.25">
      <c r="A5" s="38" t="s">
        <v>1000</v>
      </c>
      <c r="B5" s="36" t="s">
        <v>651</v>
      </c>
      <c r="C5" s="36" t="s">
        <v>652</v>
      </c>
      <c r="D5" s="37">
        <f>SUM(D6:D10)-SUM(D11:D15)+D16-D17+SUM(D18:D19)</f>
        <v>42792598</v>
      </c>
    </row>
    <row r="6" spans="1:4" ht="11.25">
      <c r="A6" s="38" t="s">
        <v>1000</v>
      </c>
      <c r="B6" s="39">
        <v>3100102</v>
      </c>
      <c r="C6" s="40" t="s">
        <v>1013</v>
      </c>
      <c r="D6" s="41">
        <v>491181</v>
      </c>
    </row>
    <row r="7" spans="1:4" ht="22.5">
      <c r="A7" s="38" t="s">
        <v>1000</v>
      </c>
      <c r="B7" s="39">
        <v>3100116</v>
      </c>
      <c r="C7" s="7" t="s">
        <v>790</v>
      </c>
      <c r="D7" s="41">
        <v>6747058</v>
      </c>
    </row>
    <row r="8" spans="1:4" ht="11.25">
      <c r="A8" s="38" t="s">
        <v>1000</v>
      </c>
      <c r="B8" s="39">
        <v>3100117</v>
      </c>
      <c r="C8" s="7" t="s">
        <v>327</v>
      </c>
      <c r="D8" s="41">
        <v>10231449</v>
      </c>
    </row>
    <row r="9" spans="1:4" ht="11.25">
      <c r="A9" s="38" t="s">
        <v>1000</v>
      </c>
      <c r="B9" s="39">
        <v>3100118</v>
      </c>
      <c r="C9" s="39" t="s">
        <v>654</v>
      </c>
      <c r="D9" s="41">
        <v>15528501</v>
      </c>
    </row>
    <row r="10" spans="1:4" ht="11.25">
      <c r="A10" s="38" t="s">
        <v>1000</v>
      </c>
      <c r="B10" s="39">
        <v>3100139</v>
      </c>
      <c r="C10" s="7" t="s">
        <v>785</v>
      </c>
      <c r="D10" s="41">
        <v>0</v>
      </c>
    </row>
    <row r="11" spans="1:4" ht="11.25">
      <c r="A11" s="38" t="s">
        <v>1001</v>
      </c>
      <c r="B11" s="39">
        <v>4800102</v>
      </c>
      <c r="C11" s="40" t="s">
        <v>1013</v>
      </c>
      <c r="D11" s="41">
        <v>0</v>
      </c>
    </row>
    <row r="12" spans="1:4" ht="22.5">
      <c r="A12" s="38" t="s">
        <v>1001</v>
      </c>
      <c r="B12" s="39">
        <v>4800116</v>
      </c>
      <c r="C12" s="7" t="s">
        <v>791</v>
      </c>
      <c r="D12" s="41">
        <v>0</v>
      </c>
    </row>
    <row r="13" spans="1:4" ht="11.25">
      <c r="A13" s="38" t="s">
        <v>1001</v>
      </c>
      <c r="B13" s="39">
        <v>4800117</v>
      </c>
      <c r="C13" s="39" t="s">
        <v>786</v>
      </c>
      <c r="D13" s="41">
        <v>0</v>
      </c>
    </row>
    <row r="14" spans="1:4" ht="11.25">
      <c r="A14" s="38" t="s">
        <v>1001</v>
      </c>
      <c r="B14" s="39">
        <v>4800118</v>
      </c>
      <c r="C14" s="39" t="s">
        <v>656</v>
      </c>
      <c r="D14" s="41">
        <v>0</v>
      </c>
    </row>
    <row r="15" spans="1:4" ht="11.25">
      <c r="A15" s="38" t="s">
        <v>1001</v>
      </c>
      <c r="B15" s="39">
        <v>4800120</v>
      </c>
      <c r="C15" s="7" t="s">
        <v>787</v>
      </c>
      <c r="D15" s="41">
        <v>0</v>
      </c>
    </row>
    <row r="16" spans="1:4" ht="11.25">
      <c r="A16" s="42" t="s">
        <v>1000</v>
      </c>
      <c r="B16" s="39">
        <v>3100142</v>
      </c>
      <c r="C16" s="7" t="s">
        <v>421</v>
      </c>
      <c r="D16" s="41">
        <v>727272</v>
      </c>
    </row>
    <row r="17" spans="1:4" ht="11.25">
      <c r="A17" s="38" t="s">
        <v>1001</v>
      </c>
      <c r="B17" s="39">
        <v>4800123</v>
      </c>
      <c r="C17" s="7" t="s">
        <v>788</v>
      </c>
      <c r="D17" s="41">
        <v>0</v>
      </c>
    </row>
    <row r="18" spans="1:4" ht="22.5">
      <c r="A18" s="38" t="s">
        <v>1000</v>
      </c>
      <c r="B18" s="39">
        <v>3100147</v>
      </c>
      <c r="C18" s="39" t="s">
        <v>657</v>
      </c>
      <c r="D18" s="41">
        <v>0</v>
      </c>
    </row>
    <row r="19" spans="1:4" ht="22.5">
      <c r="A19" s="38" t="s">
        <v>1000</v>
      </c>
      <c r="B19" s="39">
        <v>3100148</v>
      </c>
      <c r="C19" s="39" t="s">
        <v>658</v>
      </c>
      <c r="D19" s="41">
        <v>9067137</v>
      </c>
    </row>
    <row r="20" spans="1:4" ht="11.25">
      <c r="A20" s="38" t="s">
        <v>1000</v>
      </c>
      <c r="B20" s="36" t="s">
        <v>659</v>
      </c>
      <c r="C20" s="36" t="s">
        <v>660</v>
      </c>
      <c r="D20" s="37">
        <f>D21-D22+SUM(D23:D26)-SUM(D27:D30)</f>
        <v>1881550</v>
      </c>
    </row>
    <row r="21" spans="1:4" ht="11.25">
      <c r="A21" s="38" t="s">
        <v>1000</v>
      </c>
      <c r="B21" s="39">
        <v>3100119</v>
      </c>
      <c r="C21" s="39" t="s">
        <v>951</v>
      </c>
      <c r="D21" s="41">
        <v>1290023</v>
      </c>
    </row>
    <row r="22" spans="1:4" ht="11.25">
      <c r="A22" s="38" t="s">
        <v>1001</v>
      </c>
      <c r="B22" s="39">
        <v>4800119</v>
      </c>
      <c r="C22" s="39" t="s">
        <v>952</v>
      </c>
      <c r="D22" s="41">
        <v>0</v>
      </c>
    </row>
    <row r="23" spans="1:4" ht="11.25">
      <c r="A23" s="38" t="s">
        <v>1000</v>
      </c>
      <c r="B23" s="39">
        <v>3100152</v>
      </c>
      <c r="C23" s="39" t="s">
        <v>1017</v>
      </c>
      <c r="D23" s="41">
        <v>0</v>
      </c>
    </row>
    <row r="24" spans="1:4" ht="11.25">
      <c r="A24" s="38" t="s">
        <v>1000</v>
      </c>
      <c r="B24" s="39">
        <v>3100153</v>
      </c>
      <c r="C24" s="39" t="s">
        <v>1018</v>
      </c>
      <c r="D24" s="41">
        <v>0</v>
      </c>
    </row>
    <row r="25" spans="1:4" ht="11.25">
      <c r="A25" s="38" t="s">
        <v>1000</v>
      </c>
      <c r="B25" s="39">
        <v>3100154</v>
      </c>
      <c r="C25" s="39" t="s">
        <v>1019</v>
      </c>
      <c r="D25" s="41">
        <v>1254</v>
      </c>
    </row>
    <row r="26" spans="1:4" ht="11.25">
      <c r="A26" s="38" t="s">
        <v>1000</v>
      </c>
      <c r="B26" s="39">
        <v>3100155</v>
      </c>
      <c r="C26" s="39" t="s">
        <v>1020</v>
      </c>
      <c r="D26" s="41">
        <v>590273</v>
      </c>
    </row>
    <row r="27" spans="1:4" ht="11.25">
      <c r="A27" s="38" t="s">
        <v>1001</v>
      </c>
      <c r="B27" s="39">
        <v>4800125</v>
      </c>
      <c r="C27" s="39" t="s">
        <v>1017</v>
      </c>
      <c r="D27" s="41">
        <v>0</v>
      </c>
    </row>
    <row r="28" spans="1:4" ht="11.25">
      <c r="A28" s="38" t="s">
        <v>1001</v>
      </c>
      <c r="B28" s="39">
        <v>4800126</v>
      </c>
      <c r="C28" s="39" t="s">
        <v>1018</v>
      </c>
      <c r="D28" s="41">
        <v>0</v>
      </c>
    </row>
    <row r="29" spans="1:4" ht="11.25">
      <c r="A29" s="38" t="s">
        <v>1001</v>
      </c>
      <c r="B29" s="39">
        <v>4800127</v>
      </c>
      <c r="C29" s="39" t="s">
        <v>1019</v>
      </c>
      <c r="D29" s="41">
        <v>0</v>
      </c>
    </row>
    <row r="30" spans="1:4" ht="11.25">
      <c r="A30" s="38" t="s">
        <v>1001</v>
      </c>
      <c r="B30" s="39">
        <v>4800128</v>
      </c>
      <c r="C30" s="39" t="s">
        <v>1020</v>
      </c>
      <c r="D30" s="41">
        <v>0</v>
      </c>
    </row>
    <row r="31" spans="1:4" ht="11.25">
      <c r="A31" s="38" t="s">
        <v>1000</v>
      </c>
      <c r="B31" s="36" t="s">
        <v>953</v>
      </c>
      <c r="C31" s="36" t="s">
        <v>383</v>
      </c>
      <c r="D31" s="37">
        <f>SUM(D32:D34)-SUM(D35:D37)</f>
        <v>1966410</v>
      </c>
    </row>
    <row r="32" spans="1:4" ht="11.25">
      <c r="A32" s="38" t="s">
        <v>1000</v>
      </c>
      <c r="B32" s="39">
        <v>3100104</v>
      </c>
      <c r="C32" s="39" t="s">
        <v>384</v>
      </c>
      <c r="D32" s="41">
        <v>0</v>
      </c>
    </row>
    <row r="33" spans="1:4" ht="11.25">
      <c r="A33" s="38" t="s">
        <v>1000</v>
      </c>
      <c r="B33" s="39">
        <v>3100105</v>
      </c>
      <c r="C33" s="39" t="s">
        <v>385</v>
      </c>
      <c r="D33" s="41">
        <v>1966410</v>
      </c>
    </row>
    <row r="34" spans="1:4" ht="11.25">
      <c r="A34" s="38" t="s">
        <v>1000</v>
      </c>
      <c r="B34" s="39">
        <v>3100106</v>
      </c>
      <c r="C34" s="39" t="s">
        <v>386</v>
      </c>
      <c r="D34" s="41">
        <v>0</v>
      </c>
    </row>
    <row r="35" spans="1:4" ht="11.25">
      <c r="A35" s="38" t="s">
        <v>1001</v>
      </c>
      <c r="B35" s="39">
        <v>4800104</v>
      </c>
      <c r="C35" s="39" t="s">
        <v>384</v>
      </c>
      <c r="D35" s="41">
        <v>0</v>
      </c>
    </row>
    <row r="36" spans="1:4" ht="11.25">
      <c r="A36" s="38" t="s">
        <v>1001</v>
      </c>
      <c r="B36" s="39">
        <v>4800105</v>
      </c>
      <c r="C36" s="39" t="s">
        <v>385</v>
      </c>
      <c r="D36" s="41">
        <v>0</v>
      </c>
    </row>
    <row r="37" spans="1:4" ht="11.25">
      <c r="A37" s="38" t="s">
        <v>1001</v>
      </c>
      <c r="B37" s="39">
        <v>4800106</v>
      </c>
      <c r="C37" s="39" t="s">
        <v>386</v>
      </c>
      <c r="D37" s="41">
        <v>0</v>
      </c>
    </row>
    <row r="38" spans="1:4" ht="11.25">
      <c r="A38" s="38" t="s">
        <v>1000</v>
      </c>
      <c r="B38" s="36" t="s">
        <v>387</v>
      </c>
      <c r="C38" s="36" t="s">
        <v>388</v>
      </c>
      <c r="D38" s="37">
        <f>D39-D40+D41-D42</f>
        <v>6695107</v>
      </c>
    </row>
    <row r="39" spans="1:4" ht="11.25">
      <c r="A39" s="38" t="s">
        <v>1000</v>
      </c>
      <c r="B39" s="39">
        <v>3100107</v>
      </c>
      <c r="C39" s="39" t="s">
        <v>389</v>
      </c>
      <c r="D39" s="41">
        <v>6695107</v>
      </c>
    </row>
    <row r="40" spans="1:4" ht="11.25">
      <c r="A40" s="38" t="s">
        <v>1001</v>
      </c>
      <c r="B40" s="39">
        <v>4800107</v>
      </c>
      <c r="C40" s="39" t="s">
        <v>390</v>
      </c>
      <c r="D40" s="41">
        <v>0</v>
      </c>
    </row>
    <row r="41" spans="1:4" ht="11.25">
      <c r="A41" s="38" t="s">
        <v>1000</v>
      </c>
      <c r="B41" s="39">
        <v>3100159</v>
      </c>
      <c r="C41" s="39" t="s">
        <v>1024</v>
      </c>
      <c r="D41" s="41">
        <v>0</v>
      </c>
    </row>
    <row r="42" spans="1:4" ht="11.25">
      <c r="A42" s="38" t="s">
        <v>1001</v>
      </c>
      <c r="B42" s="39">
        <v>4800132</v>
      </c>
      <c r="C42" s="39" t="s">
        <v>1024</v>
      </c>
      <c r="D42" s="41">
        <v>0</v>
      </c>
    </row>
    <row r="43" spans="1:4" ht="21">
      <c r="A43" s="38" t="s">
        <v>1000</v>
      </c>
      <c r="B43" s="36" t="s">
        <v>391</v>
      </c>
      <c r="C43" s="36" t="s">
        <v>392</v>
      </c>
      <c r="D43" s="37">
        <f>SUM(D44:D45)-SUM(D46:D47)</f>
        <v>716408</v>
      </c>
    </row>
    <row r="44" spans="1:4" ht="11.25">
      <c r="A44" s="38" t="s">
        <v>1000</v>
      </c>
      <c r="B44" s="39">
        <v>3100108</v>
      </c>
      <c r="C44" s="39" t="s">
        <v>1026</v>
      </c>
      <c r="D44" s="41">
        <v>16264</v>
      </c>
    </row>
    <row r="45" spans="1:4" ht="11.25">
      <c r="A45" s="38" t="s">
        <v>1000</v>
      </c>
      <c r="B45" s="39">
        <v>3100109</v>
      </c>
      <c r="C45" s="39" t="s">
        <v>394</v>
      </c>
      <c r="D45" s="41">
        <v>700144</v>
      </c>
    </row>
    <row r="46" spans="1:4" ht="11.25">
      <c r="A46" s="38" t="s">
        <v>1001</v>
      </c>
      <c r="B46" s="39">
        <v>4800108</v>
      </c>
      <c r="C46" s="40" t="s">
        <v>1026</v>
      </c>
      <c r="D46" s="41">
        <v>0</v>
      </c>
    </row>
    <row r="47" spans="1:4" ht="11.25">
      <c r="A47" s="38" t="s">
        <v>1001</v>
      </c>
      <c r="B47" s="39">
        <v>4800109</v>
      </c>
      <c r="C47" s="39" t="s">
        <v>394</v>
      </c>
      <c r="D47" s="41">
        <v>0</v>
      </c>
    </row>
    <row r="48" spans="1:4" ht="11.25">
      <c r="A48" s="38" t="s">
        <v>1000</v>
      </c>
      <c r="B48" s="36" t="s">
        <v>395</v>
      </c>
      <c r="C48" s="36" t="s">
        <v>396</v>
      </c>
      <c r="D48" s="37">
        <f>SUM(D49:D50)-SUM(D51:D52)+SUM(D53:D54)-D55+D56-D57</f>
        <v>11770947</v>
      </c>
    </row>
    <row r="49" spans="1:4" ht="11.25">
      <c r="A49" s="38" t="s">
        <v>1000</v>
      </c>
      <c r="B49" s="39">
        <v>3100110</v>
      </c>
      <c r="C49" s="40" t="s">
        <v>1014</v>
      </c>
      <c r="D49" s="41">
        <v>6026577</v>
      </c>
    </row>
    <row r="50" spans="1:4" ht="11.25">
      <c r="A50" s="38" t="s">
        <v>1000</v>
      </c>
      <c r="B50" s="39">
        <v>3100111</v>
      </c>
      <c r="C50" s="40" t="s">
        <v>1015</v>
      </c>
      <c r="D50" s="41">
        <v>5744370</v>
      </c>
    </row>
    <row r="51" spans="1:4" ht="11.25">
      <c r="A51" s="38" t="s">
        <v>1001</v>
      </c>
      <c r="B51" s="39">
        <v>4800110</v>
      </c>
      <c r="C51" s="40" t="s">
        <v>1014</v>
      </c>
      <c r="D51" s="41">
        <v>0</v>
      </c>
    </row>
    <row r="52" spans="1:4" ht="11.25">
      <c r="A52" s="38" t="s">
        <v>1001</v>
      </c>
      <c r="B52" s="39">
        <v>4800111</v>
      </c>
      <c r="C52" s="40" t="s">
        <v>1015</v>
      </c>
      <c r="D52" s="41">
        <v>0</v>
      </c>
    </row>
    <row r="53" spans="1:4" ht="11.25">
      <c r="A53" s="38" t="s">
        <v>1000</v>
      </c>
      <c r="B53" s="39">
        <v>3100143</v>
      </c>
      <c r="C53" s="39" t="s">
        <v>399</v>
      </c>
      <c r="D53" s="41">
        <v>0</v>
      </c>
    </row>
    <row r="54" spans="1:4" ht="11.25">
      <c r="A54" s="38" t="s">
        <v>1000</v>
      </c>
      <c r="B54" s="39">
        <v>3100144</v>
      </c>
      <c r="C54" s="39" t="s">
        <v>400</v>
      </c>
      <c r="D54" s="41">
        <v>0</v>
      </c>
    </row>
    <row r="55" spans="1:4" ht="11.25">
      <c r="A55" s="38" t="s">
        <v>1001</v>
      </c>
      <c r="B55" s="39">
        <v>4800124</v>
      </c>
      <c r="C55" s="39" t="s">
        <v>399</v>
      </c>
      <c r="D55" s="41">
        <v>0</v>
      </c>
    </row>
    <row r="56" spans="1:4" ht="11.25">
      <c r="A56" s="38" t="s">
        <v>1000</v>
      </c>
      <c r="B56" s="39">
        <v>3100160</v>
      </c>
      <c r="C56" s="39" t="s">
        <v>1025</v>
      </c>
      <c r="D56" s="41">
        <v>0</v>
      </c>
    </row>
    <row r="57" spans="1:4" ht="11.25">
      <c r="A57" s="38" t="s">
        <v>1001</v>
      </c>
      <c r="B57" s="39">
        <v>4800133</v>
      </c>
      <c r="C57" s="39" t="s">
        <v>1025</v>
      </c>
      <c r="D57" s="41">
        <v>0</v>
      </c>
    </row>
    <row r="58" spans="1:4" ht="11.25">
      <c r="A58" s="38" t="s">
        <v>1000</v>
      </c>
      <c r="B58" s="36" t="s">
        <v>401</v>
      </c>
      <c r="C58" s="36" t="s">
        <v>402</v>
      </c>
      <c r="D58" s="37">
        <f>D59-D60+SUM(D61:D66)-SUM(D67:D69)</f>
        <v>10275860</v>
      </c>
    </row>
    <row r="59" spans="1:4" ht="11.25">
      <c r="A59" s="38" t="s">
        <v>1000</v>
      </c>
      <c r="B59" s="39">
        <v>3100113</v>
      </c>
      <c r="C59" s="39" t="s">
        <v>1016</v>
      </c>
      <c r="D59" s="41">
        <v>1681940</v>
      </c>
    </row>
    <row r="60" spans="1:4" ht="11.25">
      <c r="A60" s="38" t="s">
        <v>1001</v>
      </c>
      <c r="B60" s="39">
        <v>4800113</v>
      </c>
      <c r="C60" s="40" t="s">
        <v>1016</v>
      </c>
      <c r="D60" s="41">
        <v>0</v>
      </c>
    </row>
    <row r="61" spans="1:4" ht="22.5">
      <c r="A61" s="38" t="s">
        <v>1000</v>
      </c>
      <c r="B61" s="39">
        <v>3100149</v>
      </c>
      <c r="C61" s="39" t="s">
        <v>661</v>
      </c>
      <c r="D61" s="41">
        <v>783</v>
      </c>
    </row>
    <row r="62" spans="1:4" ht="22.5">
      <c r="A62" s="38" t="s">
        <v>1000</v>
      </c>
      <c r="B62" s="39">
        <v>3100150</v>
      </c>
      <c r="C62" s="39" t="s">
        <v>662</v>
      </c>
      <c r="D62" s="41">
        <v>462</v>
      </c>
    </row>
    <row r="63" spans="1:4" ht="11.25">
      <c r="A63" s="38" t="s">
        <v>1000</v>
      </c>
      <c r="B63" s="39">
        <v>3100151</v>
      </c>
      <c r="C63" s="39" t="s">
        <v>663</v>
      </c>
      <c r="D63" s="41">
        <v>4110747</v>
      </c>
    </row>
    <row r="64" spans="1:4" ht="11.25">
      <c r="A64" s="38" t="s">
        <v>1000</v>
      </c>
      <c r="B64" s="39">
        <v>3100156</v>
      </c>
      <c r="C64" s="39" t="s">
        <v>1021</v>
      </c>
      <c r="D64" s="41">
        <v>0</v>
      </c>
    </row>
    <row r="65" spans="1:4" ht="11.25">
      <c r="A65" s="38" t="s">
        <v>1000</v>
      </c>
      <c r="B65" s="39">
        <v>3100157</v>
      </c>
      <c r="C65" s="39" t="s">
        <v>1022</v>
      </c>
      <c r="D65" s="41">
        <v>4481928</v>
      </c>
    </row>
    <row r="66" spans="1:4" ht="11.25">
      <c r="A66" s="38" t="s">
        <v>1000</v>
      </c>
      <c r="B66" s="39">
        <v>3100158</v>
      </c>
      <c r="C66" s="39" t="s">
        <v>1023</v>
      </c>
      <c r="D66" s="41">
        <v>0</v>
      </c>
    </row>
    <row r="67" spans="1:4" ht="11.25">
      <c r="A67" s="38" t="s">
        <v>1001</v>
      </c>
      <c r="B67" s="39">
        <v>4800129</v>
      </c>
      <c r="C67" s="39" t="s">
        <v>1021</v>
      </c>
      <c r="D67" s="41">
        <v>0</v>
      </c>
    </row>
    <row r="68" spans="1:4" ht="11.25">
      <c r="A68" s="38" t="s">
        <v>1001</v>
      </c>
      <c r="B68" s="39">
        <v>4800130</v>
      </c>
      <c r="C68" s="39" t="s">
        <v>1022</v>
      </c>
      <c r="D68" s="41">
        <v>0</v>
      </c>
    </row>
    <row r="69" spans="1:4" ht="11.25">
      <c r="A69" s="38" t="s">
        <v>1001</v>
      </c>
      <c r="B69" s="39">
        <v>4800131</v>
      </c>
      <c r="C69" s="39" t="s">
        <v>1023</v>
      </c>
      <c r="D69" s="41">
        <v>0</v>
      </c>
    </row>
    <row r="70" spans="1:4" ht="11.25">
      <c r="A70" s="38" t="s">
        <v>1000</v>
      </c>
      <c r="B70" s="36" t="s">
        <v>664</v>
      </c>
      <c r="C70" s="36" t="s">
        <v>665</v>
      </c>
      <c r="D70" s="37">
        <f>D71-D72</f>
        <v>3762</v>
      </c>
    </row>
    <row r="71" spans="1:4" ht="11.25">
      <c r="A71" s="38" t="s">
        <v>1000</v>
      </c>
      <c r="B71" s="39">
        <v>3100114</v>
      </c>
      <c r="C71" s="39" t="s">
        <v>666</v>
      </c>
      <c r="D71" s="41">
        <v>3762</v>
      </c>
    </row>
    <row r="72" spans="1:4" ht="11.25">
      <c r="A72" s="38" t="s">
        <v>1001</v>
      </c>
      <c r="B72" s="39">
        <v>4800114</v>
      </c>
      <c r="C72" s="39" t="s">
        <v>666</v>
      </c>
      <c r="D72" s="41">
        <v>0</v>
      </c>
    </row>
    <row r="73" spans="1:4" ht="11.25">
      <c r="A73" s="38" t="s">
        <v>1000</v>
      </c>
      <c r="B73" s="36" t="s">
        <v>667</v>
      </c>
      <c r="C73" s="36" t="s">
        <v>668</v>
      </c>
      <c r="D73" s="37">
        <f>D74-D75</f>
        <v>8332</v>
      </c>
    </row>
    <row r="74" spans="1:4" ht="11.25">
      <c r="A74" s="38" t="s">
        <v>1000</v>
      </c>
      <c r="B74" s="39">
        <v>3100115</v>
      </c>
      <c r="C74" s="39" t="s">
        <v>669</v>
      </c>
      <c r="D74" s="41">
        <v>8332</v>
      </c>
    </row>
    <row r="75" spans="1:4" ht="11.25">
      <c r="A75" s="38" t="s">
        <v>1001</v>
      </c>
      <c r="B75" s="39">
        <v>4800115</v>
      </c>
      <c r="C75" s="39" t="s">
        <v>670</v>
      </c>
      <c r="D75" s="41">
        <v>0</v>
      </c>
    </row>
    <row r="76" spans="1:4" ht="11.25">
      <c r="A76" s="38" t="s">
        <v>1000</v>
      </c>
      <c r="B76" s="36" t="s">
        <v>671</v>
      </c>
      <c r="C76" s="36" t="s">
        <v>672</v>
      </c>
      <c r="D76" s="37">
        <f>SUM(D77:D78)-SUM(D79:D80)</f>
        <v>709749</v>
      </c>
    </row>
    <row r="77" spans="1:4" ht="11.25">
      <c r="A77" s="38" t="s">
        <v>1000</v>
      </c>
      <c r="B77" s="39">
        <v>3100130</v>
      </c>
      <c r="C77" s="39" t="s">
        <v>673</v>
      </c>
      <c r="D77" s="41">
        <v>709749</v>
      </c>
    </row>
    <row r="78" spans="1:4" ht="11.25">
      <c r="A78" s="38" t="s">
        <v>1000</v>
      </c>
      <c r="B78" s="39">
        <v>3100131</v>
      </c>
      <c r="C78" s="39" t="s">
        <v>674</v>
      </c>
      <c r="D78" s="41">
        <v>0</v>
      </c>
    </row>
    <row r="79" spans="1:4" ht="11.25">
      <c r="A79" s="38" t="s">
        <v>1001</v>
      </c>
      <c r="B79" s="39">
        <v>4800230</v>
      </c>
      <c r="C79" s="39" t="s">
        <v>673</v>
      </c>
      <c r="D79" s="41">
        <v>0</v>
      </c>
    </row>
    <row r="80" spans="1:4" ht="11.25">
      <c r="A80" s="38" t="s">
        <v>1001</v>
      </c>
      <c r="B80" s="39">
        <v>4800231</v>
      </c>
      <c r="C80" s="39" t="s">
        <v>674</v>
      </c>
      <c r="D80" s="41">
        <v>0</v>
      </c>
    </row>
    <row r="81" spans="1:4" ht="11.25">
      <c r="A81" s="38" t="s">
        <v>1000</v>
      </c>
      <c r="B81" s="36" t="s">
        <v>675</v>
      </c>
      <c r="C81" s="36" t="s">
        <v>676</v>
      </c>
      <c r="D81" s="37">
        <f>SUM(D82:D84)-SUM(D85:D87)</f>
        <v>280736</v>
      </c>
    </row>
    <row r="82" spans="1:4" ht="11.25">
      <c r="A82" s="38" t="s">
        <v>1000</v>
      </c>
      <c r="B82" s="39">
        <v>3100132</v>
      </c>
      <c r="C82" s="39" t="s">
        <v>677</v>
      </c>
      <c r="D82" s="41">
        <v>5804</v>
      </c>
    </row>
    <row r="83" spans="1:4" ht="11.25">
      <c r="A83" s="38" t="s">
        <v>1000</v>
      </c>
      <c r="B83" s="39">
        <v>3100133</v>
      </c>
      <c r="C83" s="39" t="s">
        <v>678</v>
      </c>
      <c r="D83" s="41">
        <v>28134</v>
      </c>
    </row>
    <row r="84" spans="1:4" ht="11.25">
      <c r="A84" s="38" t="s">
        <v>1000</v>
      </c>
      <c r="B84" s="39">
        <v>3100134</v>
      </c>
      <c r="C84" s="39" t="s">
        <v>679</v>
      </c>
      <c r="D84" s="41">
        <v>246798</v>
      </c>
    </row>
    <row r="85" spans="1:4" ht="11.25">
      <c r="A85" s="38" t="s">
        <v>1001</v>
      </c>
      <c r="B85" s="39">
        <v>4800232</v>
      </c>
      <c r="C85" s="39" t="s">
        <v>677</v>
      </c>
      <c r="D85" s="41">
        <v>0</v>
      </c>
    </row>
    <row r="86" spans="1:4" ht="11.25">
      <c r="A86" s="38" t="s">
        <v>1001</v>
      </c>
      <c r="B86" s="39">
        <v>4800233</v>
      </c>
      <c r="C86" s="39" t="s">
        <v>680</v>
      </c>
      <c r="D86" s="41">
        <v>0</v>
      </c>
    </row>
    <row r="87" spans="1:4" ht="11.25">
      <c r="A87" s="38" t="s">
        <v>1001</v>
      </c>
      <c r="B87" s="39">
        <v>4800234</v>
      </c>
      <c r="C87" s="39" t="s">
        <v>679</v>
      </c>
      <c r="D87" s="41">
        <v>0</v>
      </c>
    </row>
    <row r="88" spans="1:4" ht="11.25">
      <c r="A88" s="38" t="s">
        <v>1000</v>
      </c>
      <c r="B88" s="36" t="s">
        <v>681</v>
      </c>
      <c r="C88" s="36" t="s">
        <v>682</v>
      </c>
      <c r="D88" s="37">
        <f>SUM(D89:D90)-SUM(D91:D92)</f>
        <v>580307</v>
      </c>
    </row>
    <row r="89" spans="1:4" ht="11.25">
      <c r="A89" s="38" t="s">
        <v>1000</v>
      </c>
      <c r="B89" s="39">
        <v>3100135</v>
      </c>
      <c r="C89" s="39" t="s">
        <v>683</v>
      </c>
      <c r="D89" s="41">
        <v>45978</v>
      </c>
    </row>
    <row r="90" spans="1:4" ht="11.25">
      <c r="A90" s="38" t="s">
        <v>1000</v>
      </c>
      <c r="B90" s="39">
        <v>3100136</v>
      </c>
      <c r="C90" s="39" t="s">
        <v>684</v>
      </c>
      <c r="D90" s="41">
        <v>534329</v>
      </c>
    </row>
    <row r="91" spans="1:4" ht="11.25">
      <c r="A91" s="38" t="s">
        <v>1001</v>
      </c>
      <c r="B91" s="39">
        <v>4800235</v>
      </c>
      <c r="C91" s="39" t="s">
        <v>685</v>
      </c>
      <c r="D91" s="41">
        <v>0</v>
      </c>
    </row>
    <row r="92" spans="1:4" ht="11.25">
      <c r="A92" s="38" t="s">
        <v>1001</v>
      </c>
      <c r="B92" s="39">
        <v>4800236</v>
      </c>
      <c r="C92" s="39" t="s">
        <v>684</v>
      </c>
      <c r="D92" s="41">
        <v>0</v>
      </c>
    </row>
    <row r="93" spans="1:4" ht="11.25">
      <c r="A93" s="38" t="s">
        <v>1000</v>
      </c>
      <c r="B93" s="36" t="s">
        <v>686</v>
      </c>
      <c r="C93" s="36" t="s">
        <v>687</v>
      </c>
      <c r="D93" s="37">
        <f>SUM(D94:D95)-SUM(D96:D97)</f>
        <v>840222</v>
      </c>
    </row>
    <row r="94" spans="1:4" ht="11.25">
      <c r="A94" s="38" t="s">
        <v>1000</v>
      </c>
      <c r="B94" s="39">
        <v>3101070</v>
      </c>
      <c r="C94" s="39" t="s">
        <v>688</v>
      </c>
      <c r="D94" s="41">
        <v>383743</v>
      </c>
    </row>
    <row r="95" spans="1:4" ht="11.25">
      <c r="A95" s="38" t="s">
        <v>1000</v>
      </c>
      <c r="B95" s="39">
        <v>3100137</v>
      </c>
      <c r="C95" s="39" t="s">
        <v>689</v>
      </c>
      <c r="D95" s="41">
        <v>456479</v>
      </c>
    </row>
    <row r="96" spans="1:4" ht="11.25">
      <c r="A96" s="38" t="s">
        <v>1001</v>
      </c>
      <c r="B96" s="39">
        <v>4800237</v>
      </c>
      <c r="C96" s="39" t="s">
        <v>689</v>
      </c>
      <c r="D96" s="41">
        <v>0</v>
      </c>
    </row>
    <row r="97" spans="1:4" ht="11.25">
      <c r="A97" s="38" t="s">
        <v>1001</v>
      </c>
      <c r="B97" s="39">
        <v>4800470</v>
      </c>
      <c r="C97" s="39" t="s">
        <v>688</v>
      </c>
      <c r="D97" s="41">
        <v>0</v>
      </c>
    </row>
    <row r="98" spans="1:4" ht="11.25">
      <c r="A98" s="38" t="s">
        <v>1000</v>
      </c>
      <c r="B98" s="36" t="s">
        <v>690</v>
      </c>
      <c r="C98" s="36" t="s">
        <v>691</v>
      </c>
      <c r="D98" s="37">
        <f>D99-D100+D101</f>
        <v>0</v>
      </c>
    </row>
    <row r="99" spans="1:4" ht="11.25">
      <c r="A99" s="38" t="s">
        <v>1000</v>
      </c>
      <c r="B99" s="39">
        <v>3100138</v>
      </c>
      <c r="C99" s="39" t="s">
        <v>692</v>
      </c>
      <c r="D99" s="41">
        <v>0</v>
      </c>
    </row>
    <row r="100" spans="1:4" ht="11.25">
      <c r="A100" s="38" t="s">
        <v>1001</v>
      </c>
      <c r="B100" s="39">
        <v>4800238</v>
      </c>
      <c r="C100" s="39" t="s">
        <v>692</v>
      </c>
      <c r="D100" s="41">
        <v>0</v>
      </c>
    </row>
    <row r="101" spans="1:4" ht="11.25">
      <c r="A101" s="38" t="s">
        <v>1000</v>
      </c>
      <c r="B101" s="39">
        <v>3100145</v>
      </c>
      <c r="C101" s="39" t="s">
        <v>693</v>
      </c>
      <c r="D101" s="41">
        <v>0</v>
      </c>
    </row>
    <row r="102" spans="1:4" ht="11.25">
      <c r="A102" s="35">
        <v>21</v>
      </c>
      <c r="B102" s="36" t="s">
        <v>694</v>
      </c>
      <c r="C102" s="35" t="s">
        <v>695</v>
      </c>
      <c r="D102" s="37">
        <f>D103+D117</f>
        <v>8155864</v>
      </c>
    </row>
    <row r="103" spans="1:4" ht="21">
      <c r="A103" s="35" t="s">
        <v>999</v>
      </c>
      <c r="B103" s="36" t="s">
        <v>696</v>
      </c>
      <c r="C103" s="36" t="s">
        <v>697</v>
      </c>
      <c r="D103" s="37">
        <f>D104+D107+D110+D113</f>
        <v>7458899</v>
      </c>
    </row>
    <row r="104" spans="1:4" ht="11.25">
      <c r="A104" s="38" t="s">
        <v>1000</v>
      </c>
      <c r="B104" s="36" t="s">
        <v>698</v>
      </c>
      <c r="C104" s="36" t="s">
        <v>699</v>
      </c>
      <c r="D104" s="37">
        <f>D105+D106</f>
        <v>915842</v>
      </c>
    </row>
    <row r="105" spans="1:4" ht="11.25">
      <c r="A105" s="38" t="s">
        <v>1000</v>
      </c>
      <c r="B105" s="39">
        <v>3100201</v>
      </c>
      <c r="C105" s="39" t="s">
        <v>700</v>
      </c>
      <c r="D105" s="41">
        <v>915842</v>
      </c>
    </row>
    <row r="106" spans="1:4" ht="11.25">
      <c r="A106" s="38" t="s">
        <v>1000</v>
      </c>
      <c r="B106" s="39">
        <v>3100255</v>
      </c>
      <c r="C106" s="39" t="s">
        <v>1027</v>
      </c>
      <c r="D106" s="41">
        <v>0</v>
      </c>
    </row>
    <row r="107" spans="1:4" ht="11.25">
      <c r="A107" s="38" t="s">
        <v>1000</v>
      </c>
      <c r="B107" s="36" t="s">
        <v>701</v>
      </c>
      <c r="C107" s="36" t="s">
        <v>702</v>
      </c>
      <c r="D107" s="37">
        <f>SUM(D108:D109)</f>
        <v>1353541</v>
      </c>
    </row>
    <row r="108" spans="1:4" ht="11.25">
      <c r="A108" s="38" t="s">
        <v>1000</v>
      </c>
      <c r="B108" s="39">
        <v>3100205</v>
      </c>
      <c r="C108" s="39" t="s">
        <v>703</v>
      </c>
      <c r="D108" s="41">
        <v>455357</v>
      </c>
    </row>
    <row r="109" spans="1:4" ht="11.25">
      <c r="A109" s="38" t="s">
        <v>1000</v>
      </c>
      <c r="B109" s="39">
        <v>3100206</v>
      </c>
      <c r="C109" s="39" t="s">
        <v>704</v>
      </c>
      <c r="D109" s="41">
        <v>898184</v>
      </c>
    </row>
    <row r="110" spans="1:4" ht="11.25">
      <c r="A110" s="38" t="s">
        <v>1000</v>
      </c>
      <c r="B110" s="36" t="s">
        <v>705</v>
      </c>
      <c r="C110" s="36" t="s">
        <v>706</v>
      </c>
      <c r="D110" s="37">
        <f>D111+D112</f>
        <v>4902228</v>
      </c>
    </row>
    <row r="111" spans="1:4" ht="11.25">
      <c r="A111" s="38" t="s">
        <v>1000</v>
      </c>
      <c r="B111" s="39">
        <v>3100203</v>
      </c>
      <c r="C111" s="39" t="s">
        <v>707</v>
      </c>
      <c r="D111" s="41">
        <v>4902228</v>
      </c>
    </row>
    <row r="112" spans="1:4" ht="11.25">
      <c r="A112" s="38" t="s">
        <v>1000</v>
      </c>
      <c r="B112" s="39">
        <v>3100256</v>
      </c>
      <c r="C112" s="39" t="s">
        <v>740</v>
      </c>
      <c r="D112" s="41">
        <v>0</v>
      </c>
    </row>
    <row r="113" spans="1:4" ht="11.25">
      <c r="A113" s="38" t="s">
        <v>1000</v>
      </c>
      <c r="B113" s="36" t="s">
        <v>708</v>
      </c>
      <c r="C113" s="36" t="s">
        <v>709</v>
      </c>
      <c r="D113" s="37">
        <f>SUM(D114:D116)</f>
        <v>287288</v>
      </c>
    </row>
    <row r="114" spans="1:4" ht="11.25">
      <c r="A114" s="38" t="s">
        <v>1000</v>
      </c>
      <c r="B114" s="39">
        <v>3100204</v>
      </c>
      <c r="C114" s="39" t="s">
        <v>710</v>
      </c>
      <c r="D114" s="41">
        <v>287288</v>
      </c>
    </row>
    <row r="115" spans="1:4" ht="11.25">
      <c r="A115" s="38" t="s">
        <v>1000</v>
      </c>
      <c r="B115" s="39">
        <v>3100207</v>
      </c>
      <c r="C115" s="39" t="s">
        <v>711</v>
      </c>
      <c r="D115" s="41">
        <v>0</v>
      </c>
    </row>
    <row r="116" spans="1:4" ht="11.25">
      <c r="A116" s="38" t="s">
        <v>1000</v>
      </c>
      <c r="B116" s="39">
        <v>3100208</v>
      </c>
      <c r="C116" s="39" t="s">
        <v>712</v>
      </c>
      <c r="D116" s="41">
        <v>0</v>
      </c>
    </row>
    <row r="117" spans="1:4" ht="21">
      <c r="A117" s="35" t="s">
        <v>999</v>
      </c>
      <c r="B117" s="36" t="s">
        <v>713</v>
      </c>
      <c r="C117" s="36" t="s">
        <v>714</v>
      </c>
      <c r="D117" s="37">
        <f>D118+D121+D124+D127</f>
        <v>696965</v>
      </c>
    </row>
    <row r="118" spans="1:4" ht="11.25">
      <c r="A118" s="38" t="s">
        <v>1000</v>
      </c>
      <c r="B118" s="36" t="s">
        <v>715</v>
      </c>
      <c r="C118" s="36" t="s">
        <v>716</v>
      </c>
      <c r="D118" s="37">
        <f>D119-D120</f>
        <v>217324</v>
      </c>
    </row>
    <row r="119" spans="1:4" ht="11.25">
      <c r="A119" s="38" t="s">
        <v>1000</v>
      </c>
      <c r="B119" s="39">
        <v>3100250</v>
      </c>
      <c r="C119" s="39" t="s">
        <v>717</v>
      </c>
      <c r="D119" s="41">
        <v>217324</v>
      </c>
    </row>
    <row r="120" spans="1:4" ht="11.25">
      <c r="A120" s="38" t="s">
        <v>1001</v>
      </c>
      <c r="B120" s="39">
        <v>4800350</v>
      </c>
      <c r="C120" s="39" t="s">
        <v>718</v>
      </c>
      <c r="D120" s="41">
        <v>0</v>
      </c>
    </row>
    <row r="121" spans="1:4" ht="11.25">
      <c r="A121" s="38" t="s">
        <v>1000</v>
      </c>
      <c r="B121" s="36" t="s">
        <v>719</v>
      </c>
      <c r="C121" s="36" t="s">
        <v>720</v>
      </c>
      <c r="D121" s="37">
        <f>D122-D123</f>
        <v>141836</v>
      </c>
    </row>
    <row r="122" spans="1:4" ht="11.25">
      <c r="A122" s="38" t="s">
        <v>1000</v>
      </c>
      <c r="B122" s="39">
        <v>3100254</v>
      </c>
      <c r="C122" s="39" t="s">
        <v>721</v>
      </c>
      <c r="D122" s="41">
        <v>141836</v>
      </c>
    </row>
    <row r="123" spans="1:4" ht="11.25">
      <c r="A123" s="38" t="s">
        <v>1001</v>
      </c>
      <c r="B123" s="39">
        <v>4800354</v>
      </c>
      <c r="C123" s="39" t="s">
        <v>722</v>
      </c>
      <c r="D123" s="41">
        <v>0</v>
      </c>
    </row>
    <row r="124" spans="1:4" ht="11.25">
      <c r="A124" s="38" t="s">
        <v>1000</v>
      </c>
      <c r="B124" s="36" t="s">
        <v>723</v>
      </c>
      <c r="C124" s="36" t="s">
        <v>724</v>
      </c>
      <c r="D124" s="37">
        <f>D125-D126</f>
        <v>337805</v>
      </c>
    </row>
    <row r="125" spans="1:4" ht="11.25">
      <c r="A125" s="38" t="s">
        <v>1000</v>
      </c>
      <c r="B125" s="39">
        <v>3100251</v>
      </c>
      <c r="C125" s="39" t="s">
        <v>725</v>
      </c>
      <c r="D125" s="41">
        <v>337805</v>
      </c>
    </row>
    <row r="126" spans="1:4" ht="11.25">
      <c r="A126" s="38" t="s">
        <v>1001</v>
      </c>
      <c r="B126" s="39">
        <v>4800351</v>
      </c>
      <c r="C126" s="39" t="s">
        <v>725</v>
      </c>
      <c r="D126" s="41">
        <v>0</v>
      </c>
    </row>
    <row r="127" spans="1:4" ht="11.25">
      <c r="A127" s="38" t="s">
        <v>1000</v>
      </c>
      <c r="B127" s="36" t="s">
        <v>726</v>
      </c>
      <c r="C127" s="36" t="s">
        <v>727</v>
      </c>
      <c r="D127" s="37">
        <f>D128-D129</f>
        <v>0</v>
      </c>
    </row>
    <row r="128" spans="1:4" ht="11.25">
      <c r="A128" s="38" t="s">
        <v>1000</v>
      </c>
      <c r="B128" s="39">
        <v>3100253</v>
      </c>
      <c r="C128" s="39" t="s">
        <v>728</v>
      </c>
      <c r="D128" s="41">
        <v>0</v>
      </c>
    </row>
    <row r="129" spans="1:4" ht="11.25">
      <c r="A129" s="38" t="s">
        <v>1001</v>
      </c>
      <c r="B129" s="39">
        <v>4800353</v>
      </c>
      <c r="C129" s="39" t="s">
        <v>729</v>
      </c>
      <c r="D129" s="41">
        <v>0</v>
      </c>
    </row>
    <row r="130" spans="1:4" ht="11.25">
      <c r="A130" s="35">
        <v>22</v>
      </c>
      <c r="B130" s="36" t="s">
        <v>730</v>
      </c>
      <c r="C130" s="35" t="s">
        <v>731</v>
      </c>
      <c r="D130" s="37">
        <f>SUM(D131:D138)</f>
        <v>46015138</v>
      </c>
    </row>
    <row r="131" spans="1:4" ht="11.25">
      <c r="A131" s="38" t="s">
        <v>1000</v>
      </c>
      <c r="B131" s="39">
        <v>3100473</v>
      </c>
      <c r="C131" s="39" t="s">
        <v>732</v>
      </c>
      <c r="D131" s="41">
        <v>33507079</v>
      </c>
    </row>
    <row r="132" spans="1:4" ht="11.25">
      <c r="A132" s="38" t="s">
        <v>1000</v>
      </c>
      <c r="B132" s="39">
        <v>3100474</v>
      </c>
      <c r="C132" s="39" t="s">
        <v>733</v>
      </c>
      <c r="D132" s="41">
        <v>4839083</v>
      </c>
    </row>
    <row r="133" spans="1:4" ht="11.25">
      <c r="A133" s="38" t="s">
        <v>1000</v>
      </c>
      <c r="B133" s="39">
        <v>3100475</v>
      </c>
      <c r="C133" s="39" t="s">
        <v>734</v>
      </c>
      <c r="D133" s="41">
        <v>2815956</v>
      </c>
    </row>
    <row r="134" spans="1:4" ht="11.25">
      <c r="A134" s="38" t="s">
        <v>1000</v>
      </c>
      <c r="B134" s="39">
        <v>3100476</v>
      </c>
      <c r="C134" s="39" t="s">
        <v>735</v>
      </c>
      <c r="D134" s="41">
        <v>0</v>
      </c>
    </row>
    <row r="135" spans="1:4" ht="11.25">
      <c r="A135" s="38" t="s">
        <v>1000</v>
      </c>
      <c r="B135" s="39">
        <v>3100480</v>
      </c>
      <c r="C135" s="39" t="s">
        <v>736</v>
      </c>
      <c r="D135" s="41">
        <v>3530554</v>
      </c>
    </row>
    <row r="136" spans="1:4" ht="11.25">
      <c r="A136" s="38" t="s">
        <v>1000</v>
      </c>
      <c r="B136" s="39">
        <v>3100481</v>
      </c>
      <c r="C136" s="39" t="s">
        <v>737</v>
      </c>
      <c r="D136" s="41">
        <v>544001</v>
      </c>
    </row>
    <row r="137" spans="1:4" ht="11.25">
      <c r="A137" s="38" t="s">
        <v>1000</v>
      </c>
      <c r="B137" s="39">
        <v>3100482</v>
      </c>
      <c r="C137" s="39" t="s">
        <v>738</v>
      </c>
      <c r="D137" s="41">
        <v>778465</v>
      </c>
    </row>
    <row r="138" spans="1:4" ht="11.25">
      <c r="A138" s="38" t="s">
        <v>1000</v>
      </c>
      <c r="B138" s="39">
        <v>3100483</v>
      </c>
      <c r="C138" s="39" t="s">
        <v>739</v>
      </c>
      <c r="D138" s="41">
        <v>0</v>
      </c>
    </row>
    <row r="139" spans="1:4" ht="11.25">
      <c r="A139" s="35">
        <v>23</v>
      </c>
      <c r="B139" s="36" t="s">
        <v>437</v>
      </c>
      <c r="C139" s="35" t="s">
        <v>438</v>
      </c>
      <c r="D139" s="37">
        <f>SUM(D140:D141)</f>
        <v>73806012</v>
      </c>
    </row>
    <row r="140" spans="1:4" ht="11.25">
      <c r="A140" s="38" t="s">
        <v>1000</v>
      </c>
      <c r="B140" s="39">
        <v>3100404</v>
      </c>
      <c r="C140" s="39" t="s">
        <v>439</v>
      </c>
      <c r="D140" s="41">
        <v>72077225</v>
      </c>
    </row>
    <row r="141" spans="1:4" ht="22.5">
      <c r="A141" s="38" t="s">
        <v>1000</v>
      </c>
      <c r="B141" s="39">
        <v>3100479</v>
      </c>
      <c r="C141" s="39" t="s">
        <v>440</v>
      </c>
      <c r="D141" s="41">
        <v>1728787</v>
      </c>
    </row>
    <row r="142" spans="1:4" ht="11.25">
      <c r="A142" s="35">
        <v>24</v>
      </c>
      <c r="B142" s="36" t="s">
        <v>441</v>
      </c>
      <c r="C142" s="35" t="s">
        <v>442</v>
      </c>
      <c r="D142" s="37">
        <v>0</v>
      </c>
    </row>
    <row r="143" spans="1:4" ht="11.25">
      <c r="A143" s="35">
        <v>25</v>
      </c>
      <c r="B143" s="36" t="s">
        <v>443</v>
      </c>
      <c r="C143" s="35" t="s">
        <v>444</v>
      </c>
      <c r="D143" s="37">
        <f>D144+D151</f>
        <v>22399312</v>
      </c>
    </row>
    <row r="144" spans="1:4" ht="11.25">
      <c r="A144" s="35">
        <v>25.1</v>
      </c>
      <c r="B144" s="43"/>
      <c r="C144" s="35" t="s">
        <v>445</v>
      </c>
      <c r="D144" s="37">
        <f>SUM(D145:D150)</f>
        <v>22399312</v>
      </c>
    </row>
    <row r="145" spans="1:4" ht="11.25">
      <c r="A145" s="38" t="s">
        <v>1000</v>
      </c>
      <c r="B145" s="39">
        <v>3100419</v>
      </c>
      <c r="C145" s="39" t="s">
        <v>446</v>
      </c>
      <c r="D145" s="41">
        <v>11706780</v>
      </c>
    </row>
    <row r="146" spans="1:4" ht="22.5">
      <c r="A146" s="38" t="s">
        <v>1000</v>
      </c>
      <c r="B146" s="39">
        <v>3100484</v>
      </c>
      <c r="C146" s="39" t="s">
        <v>447</v>
      </c>
      <c r="D146" s="41">
        <v>2093912</v>
      </c>
    </row>
    <row r="147" spans="1:4" ht="22.5">
      <c r="A147" s="38" t="s">
        <v>1000</v>
      </c>
      <c r="B147" s="39">
        <v>3100485</v>
      </c>
      <c r="C147" s="39" t="s">
        <v>448</v>
      </c>
      <c r="D147" s="41">
        <v>2108831</v>
      </c>
    </row>
    <row r="148" spans="1:4" ht="22.5">
      <c r="A148" s="38" t="s">
        <v>1000</v>
      </c>
      <c r="B148" s="39">
        <v>3100487</v>
      </c>
      <c r="C148" s="39" t="s">
        <v>449</v>
      </c>
      <c r="D148" s="41">
        <v>2066936</v>
      </c>
    </row>
    <row r="149" spans="1:4" ht="11.25">
      <c r="A149" s="38" t="s">
        <v>1000</v>
      </c>
      <c r="B149" s="39">
        <v>3100488</v>
      </c>
      <c r="C149" s="39" t="s">
        <v>450</v>
      </c>
      <c r="D149" s="41">
        <v>0</v>
      </c>
    </row>
    <row r="150" spans="1:4" ht="11.25">
      <c r="A150" s="38" t="s">
        <v>1000</v>
      </c>
      <c r="B150" s="39">
        <v>3100405</v>
      </c>
      <c r="C150" s="39" t="s">
        <v>451</v>
      </c>
      <c r="D150" s="41">
        <v>4422853</v>
      </c>
    </row>
    <row r="151" spans="1:4" ht="11.25">
      <c r="A151" s="35">
        <v>25.2</v>
      </c>
      <c r="B151" s="43"/>
      <c r="C151" s="35" t="s">
        <v>452</v>
      </c>
      <c r="D151" s="37">
        <f>D152+D153+D154+D155</f>
        <v>0</v>
      </c>
    </row>
    <row r="152" spans="1:4" ht="11.25">
      <c r="A152" s="38" t="s">
        <v>1000</v>
      </c>
      <c r="B152" s="39">
        <v>3100355</v>
      </c>
      <c r="C152" s="39" t="s">
        <v>453</v>
      </c>
      <c r="D152" s="41">
        <v>0</v>
      </c>
    </row>
    <row r="153" spans="1:4" ht="11.25">
      <c r="A153" s="38" t="s">
        <v>1000</v>
      </c>
      <c r="B153" s="39">
        <v>3100356</v>
      </c>
      <c r="C153" s="39" t="s">
        <v>454</v>
      </c>
      <c r="D153" s="41">
        <v>0</v>
      </c>
    </row>
    <row r="154" spans="1:4" ht="11.25">
      <c r="A154" s="38" t="s">
        <v>1000</v>
      </c>
      <c r="B154" s="39">
        <v>3100357</v>
      </c>
      <c r="C154" s="39" t="s">
        <v>455</v>
      </c>
      <c r="D154" s="41">
        <v>0</v>
      </c>
    </row>
    <row r="155" spans="1:4" ht="22.5">
      <c r="A155" s="38" t="s">
        <v>1000</v>
      </c>
      <c r="B155" s="39">
        <v>3100379</v>
      </c>
      <c r="C155" s="39" t="s">
        <v>456</v>
      </c>
      <c r="D155" s="41">
        <v>0</v>
      </c>
    </row>
    <row r="156" spans="1:4" ht="11.25">
      <c r="A156" s="35">
        <v>26</v>
      </c>
      <c r="B156" s="36" t="s">
        <v>457</v>
      </c>
      <c r="C156" s="35" t="s">
        <v>458</v>
      </c>
      <c r="D156" s="37">
        <f>SUM(D157:D158)</f>
        <v>1809154</v>
      </c>
    </row>
    <row r="157" spans="1:4" ht="22.5">
      <c r="A157" s="38" t="s">
        <v>1000</v>
      </c>
      <c r="B157" s="39">
        <v>3100332</v>
      </c>
      <c r="C157" s="39" t="s">
        <v>459</v>
      </c>
      <c r="D157" s="41">
        <v>151336</v>
      </c>
    </row>
    <row r="158" spans="1:4" ht="22.5">
      <c r="A158" s="38" t="s">
        <v>1000</v>
      </c>
      <c r="B158" s="39">
        <v>3100338</v>
      </c>
      <c r="C158" s="39" t="s">
        <v>460</v>
      </c>
      <c r="D158" s="41">
        <v>1657818</v>
      </c>
    </row>
    <row r="159" spans="1:4" ht="11.25">
      <c r="A159" s="35">
        <v>27</v>
      </c>
      <c r="B159" s="36" t="s">
        <v>461</v>
      </c>
      <c r="C159" s="35" t="s">
        <v>462</v>
      </c>
      <c r="D159" s="37">
        <f>SUM(D160:D162)</f>
        <v>9744973</v>
      </c>
    </row>
    <row r="160" spans="1:4" ht="11.25">
      <c r="A160" s="38" t="s">
        <v>1000</v>
      </c>
      <c r="B160" s="39">
        <v>3100462</v>
      </c>
      <c r="C160" s="39" t="s">
        <v>463</v>
      </c>
      <c r="D160" s="41">
        <v>7728335</v>
      </c>
    </row>
    <row r="161" spans="1:4" ht="22.5">
      <c r="A161" s="38" t="s">
        <v>1000</v>
      </c>
      <c r="B161" s="39">
        <v>3100464</v>
      </c>
      <c r="C161" s="39" t="s">
        <v>464</v>
      </c>
      <c r="D161" s="41">
        <v>2016638</v>
      </c>
    </row>
    <row r="162" spans="1:4" ht="11.25">
      <c r="A162" s="38" t="s">
        <v>1000</v>
      </c>
      <c r="B162" s="39">
        <v>3101827</v>
      </c>
      <c r="C162" s="39" t="s">
        <v>250</v>
      </c>
      <c r="D162" s="41">
        <v>0</v>
      </c>
    </row>
    <row r="163" spans="1:4" ht="11.25">
      <c r="A163" s="35">
        <v>28</v>
      </c>
      <c r="B163" s="36" t="s">
        <v>465</v>
      </c>
      <c r="C163" s="35" t="s">
        <v>466</v>
      </c>
      <c r="D163" s="37">
        <f>SUM(D164:D169)</f>
        <v>0</v>
      </c>
    </row>
    <row r="164" spans="1:4" ht="11.25">
      <c r="A164" s="38" t="s">
        <v>1000</v>
      </c>
      <c r="B164" s="39">
        <v>3100395</v>
      </c>
      <c r="C164" s="39" t="s">
        <v>119</v>
      </c>
      <c r="D164" s="41">
        <v>0</v>
      </c>
    </row>
    <row r="165" spans="1:4" ht="11.25">
      <c r="A165" s="38" t="s">
        <v>1000</v>
      </c>
      <c r="B165" s="39">
        <v>3100396</v>
      </c>
      <c r="C165" s="39" t="s">
        <v>120</v>
      </c>
      <c r="D165" s="41">
        <v>0</v>
      </c>
    </row>
    <row r="166" spans="1:4" ht="22.5">
      <c r="A166" s="38" t="s">
        <v>1000</v>
      </c>
      <c r="B166" s="39">
        <v>3100397</v>
      </c>
      <c r="C166" s="39" t="s">
        <v>121</v>
      </c>
      <c r="D166" s="41">
        <v>0</v>
      </c>
    </row>
    <row r="167" spans="1:4" ht="22.5">
      <c r="A167" s="38" t="s">
        <v>1000</v>
      </c>
      <c r="B167" s="39">
        <v>3100398</v>
      </c>
      <c r="C167" s="39" t="s">
        <v>122</v>
      </c>
      <c r="D167" s="41">
        <v>0</v>
      </c>
    </row>
    <row r="168" spans="1:4" ht="11.25">
      <c r="A168" s="38" t="s">
        <v>1000</v>
      </c>
      <c r="B168" s="39">
        <v>3100393</v>
      </c>
      <c r="C168" s="39" t="s">
        <v>123</v>
      </c>
      <c r="D168" s="41">
        <v>0</v>
      </c>
    </row>
    <row r="169" spans="1:4" ht="11.25">
      <c r="A169" s="38" t="s">
        <v>1000</v>
      </c>
      <c r="B169" s="39">
        <v>3100394</v>
      </c>
      <c r="C169" s="39" t="s">
        <v>124</v>
      </c>
      <c r="D169" s="41">
        <v>0</v>
      </c>
    </row>
    <row r="170" spans="1:4" ht="11.25">
      <c r="A170" s="35">
        <v>29</v>
      </c>
      <c r="B170" s="36" t="s">
        <v>467</v>
      </c>
      <c r="C170" s="35" t="s">
        <v>468</v>
      </c>
      <c r="D170" s="37">
        <f>SUM(D171:D174)</f>
        <v>10834784</v>
      </c>
    </row>
    <row r="171" spans="1:4" ht="11.25">
      <c r="A171" s="38" t="s">
        <v>1000</v>
      </c>
      <c r="B171" s="39">
        <v>3100415</v>
      </c>
      <c r="C171" s="39" t="s">
        <v>469</v>
      </c>
      <c r="D171" s="41">
        <v>0</v>
      </c>
    </row>
    <row r="172" spans="1:4" ht="11.25">
      <c r="A172" s="38" t="s">
        <v>1000</v>
      </c>
      <c r="B172" s="39">
        <v>3101801</v>
      </c>
      <c r="C172" s="39" t="s">
        <v>470</v>
      </c>
      <c r="D172" s="41">
        <v>493910</v>
      </c>
    </row>
    <row r="173" spans="1:4" ht="11.25">
      <c r="A173" s="38" t="s">
        <v>1000</v>
      </c>
      <c r="B173" s="39">
        <v>3101802</v>
      </c>
      <c r="C173" s="39" t="s">
        <v>471</v>
      </c>
      <c r="D173" s="41">
        <v>6886525</v>
      </c>
    </row>
    <row r="174" spans="1:4" ht="11.25">
      <c r="A174" s="38" t="s">
        <v>1000</v>
      </c>
      <c r="B174" s="39">
        <v>3101803</v>
      </c>
      <c r="C174" s="39" t="s">
        <v>472</v>
      </c>
      <c r="D174" s="41">
        <v>3454349</v>
      </c>
    </row>
    <row r="175" spans="1:4" ht="11.25">
      <c r="A175" s="35">
        <v>30</v>
      </c>
      <c r="B175" s="36" t="s">
        <v>473</v>
      </c>
      <c r="C175" s="35" t="s">
        <v>474</v>
      </c>
      <c r="D175" s="37">
        <v>0</v>
      </c>
    </row>
    <row r="176" spans="1:4" ht="11.25">
      <c r="A176" s="35">
        <v>31</v>
      </c>
      <c r="B176" s="36" t="s">
        <v>475</v>
      </c>
      <c r="C176" s="35" t="s">
        <v>476</v>
      </c>
      <c r="D176" s="37">
        <f>D177+D184</f>
        <v>50859682</v>
      </c>
    </row>
    <row r="177" spans="1:4" ht="11.25">
      <c r="A177" s="35">
        <v>31.1</v>
      </c>
      <c r="B177" s="43"/>
      <c r="C177" s="35" t="s">
        <v>477</v>
      </c>
      <c r="D177" s="37">
        <f>SUM(D178:D183)</f>
        <v>50859682</v>
      </c>
    </row>
    <row r="178" spans="1:4" ht="22.5">
      <c r="A178" s="38" t="s">
        <v>1000</v>
      </c>
      <c r="B178" s="39">
        <v>3100460</v>
      </c>
      <c r="C178" s="39" t="s">
        <v>478</v>
      </c>
      <c r="D178" s="41">
        <v>0</v>
      </c>
    </row>
    <row r="179" spans="1:4" ht="11.25">
      <c r="A179" s="38" t="s">
        <v>1000</v>
      </c>
      <c r="B179" s="39">
        <v>3100471</v>
      </c>
      <c r="C179" s="39" t="s">
        <v>794</v>
      </c>
      <c r="D179" s="41">
        <v>21055741</v>
      </c>
    </row>
    <row r="180" spans="1:4" ht="22.5">
      <c r="A180" s="38" t="s">
        <v>1000</v>
      </c>
      <c r="B180" s="39">
        <v>3100472</v>
      </c>
      <c r="C180" s="39" t="s">
        <v>795</v>
      </c>
      <c r="D180" s="41">
        <v>6909766</v>
      </c>
    </row>
    <row r="181" spans="1:4" ht="22.5">
      <c r="A181" s="38" t="s">
        <v>1000</v>
      </c>
      <c r="B181" s="39">
        <v>3100478</v>
      </c>
      <c r="C181" s="39" t="s">
        <v>796</v>
      </c>
      <c r="D181" s="41">
        <v>15780380</v>
      </c>
    </row>
    <row r="182" spans="1:4" ht="22.5">
      <c r="A182" s="38" t="s">
        <v>1000</v>
      </c>
      <c r="B182" s="39">
        <v>3100486</v>
      </c>
      <c r="C182" s="39" t="s">
        <v>797</v>
      </c>
      <c r="D182" s="41">
        <v>7113795</v>
      </c>
    </row>
    <row r="183" spans="1:4" ht="11.25">
      <c r="A183" s="38" t="s">
        <v>1000</v>
      </c>
      <c r="B183" s="39">
        <v>3101831</v>
      </c>
      <c r="C183" s="39" t="s">
        <v>479</v>
      </c>
      <c r="D183" s="41">
        <v>0</v>
      </c>
    </row>
    <row r="184" spans="1:4" ht="11.25">
      <c r="A184" s="35">
        <v>31.2</v>
      </c>
      <c r="B184" s="43"/>
      <c r="C184" s="35" t="s">
        <v>798</v>
      </c>
      <c r="D184" s="37">
        <f>SUM(D185:D194)</f>
        <v>0</v>
      </c>
    </row>
    <row r="185" spans="1:4" ht="11.25">
      <c r="A185" s="38" t="s">
        <v>1000</v>
      </c>
      <c r="B185" s="39">
        <v>3100352</v>
      </c>
      <c r="C185" s="39" t="s">
        <v>799</v>
      </c>
      <c r="D185" s="41">
        <v>0</v>
      </c>
    </row>
    <row r="186" spans="1:4" ht="11.25">
      <c r="A186" s="38" t="s">
        <v>1000</v>
      </c>
      <c r="B186" s="39">
        <v>3100353</v>
      </c>
      <c r="C186" s="39" t="s">
        <v>800</v>
      </c>
      <c r="D186" s="41">
        <v>0</v>
      </c>
    </row>
    <row r="187" spans="1:4" ht="11.25">
      <c r="A187" s="38" t="s">
        <v>1000</v>
      </c>
      <c r="B187" s="39">
        <v>3100354</v>
      </c>
      <c r="C187" s="39" t="s">
        <v>801</v>
      </c>
      <c r="D187" s="41">
        <v>0</v>
      </c>
    </row>
    <row r="188" spans="1:4" ht="11.25">
      <c r="A188" s="38" t="s">
        <v>1000</v>
      </c>
      <c r="B188" s="39">
        <v>3100358</v>
      </c>
      <c r="C188" s="39" t="s">
        <v>802</v>
      </c>
      <c r="D188" s="41">
        <v>0</v>
      </c>
    </row>
    <row r="189" spans="1:4" ht="11.25">
      <c r="A189" s="38" t="s">
        <v>1000</v>
      </c>
      <c r="B189" s="39">
        <v>3100359</v>
      </c>
      <c r="C189" s="39" t="s">
        <v>803</v>
      </c>
      <c r="D189" s="41">
        <v>0</v>
      </c>
    </row>
    <row r="190" spans="1:4" ht="11.25">
      <c r="A190" s="38" t="s">
        <v>1000</v>
      </c>
      <c r="B190" s="39">
        <v>3100360</v>
      </c>
      <c r="C190" s="39" t="s">
        <v>804</v>
      </c>
      <c r="D190" s="41">
        <v>0</v>
      </c>
    </row>
    <row r="191" spans="1:4" ht="22.5">
      <c r="A191" s="38" t="s">
        <v>1000</v>
      </c>
      <c r="B191" s="39">
        <v>3100366</v>
      </c>
      <c r="C191" s="39" t="s">
        <v>805</v>
      </c>
      <c r="D191" s="41">
        <v>0</v>
      </c>
    </row>
    <row r="192" spans="1:4" ht="22.5">
      <c r="A192" s="38" t="s">
        <v>1000</v>
      </c>
      <c r="B192" s="39">
        <v>3100378</v>
      </c>
      <c r="C192" s="39" t="s">
        <v>806</v>
      </c>
      <c r="D192" s="41">
        <v>0</v>
      </c>
    </row>
    <row r="193" spans="1:4" ht="22.5">
      <c r="A193" s="38" t="s">
        <v>1000</v>
      </c>
      <c r="B193" s="39">
        <v>3100381</v>
      </c>
      <c r="C193" s="39" t="s">
        <v>807</v>
      </c>
      <c r="D193" s="41">
        <v>0</v>
      </c>
    </row>
    <row r="194" spans="1:4" ht="22.5">
      <c r="A194" s="38" t="s">
        <v>1000</v>
      </c>
      <c r="B194" s="39">
        <v>3102103</v>
      </c>
      <c r="C194" s="39" t="s">
        <v>483</v>
      </c>
      <c r="D194" s="41">
        <v>0</v>
      </c>
    </row>
    <row r="195" spans="1:4" ht="21">
      <c r="A195" s="35">
        <v>32</v>
      </c>
      <c r="B195" s="36" t="s">
        <v>808</v>
      </c>
      <c r="C195" s="35" t="s">
        <v>495</v>
      </c>
      <c r="D195" s="37">
        <f>D196+D204+D217</f>
        <v>44259089</v>
      </c>
    </row>
    <row r="196" spans="1:4" ht="11.25">
      <c r="A196" s="43"/>
      <c r="B196" s="36" t="s">
        <v>496</v>
      </c>
      <c r="C196" s="36" t="s">
        <v>497</v>
      </c>
      <c r="D196" s="37">
        <f>SUM(D197:D203)</f>
        <v>10200590</v>
      </c>
    </row>
    <row r="197" spans="1:4" ht="22.5">
      <c r="A197" s="38" t="s">
        <v>1000</v>
      </c>
      <c r="B197" s="39">
        <v>3100333</v>
      </c>
      <c r="C197" s="39" t="s">
        <v>498</v>
      </c>
      <c r="D197" s="41">
        <v>9261942</v>
      </c>
    </row>
    <row r="198" spans="1:4" ht="22.5">
      <c r="A198" s="38" t="s">
        <v>1000</v>
      </c>
      <c r="B198" s="39">
        <v>3100339</v>
      </c>
      <c r="C198" s="39" t="s">
        <v>499</v>
      </c>
      <c r="D198" s="41">
        <v>938648</v>
      </c>
    </row>
    <row r="199" spans="1:4" ht="22.5">
      <c r="A199" s="38" t="s">
        <v>1000</v>
      </c>
      <c r="B199" s="39">
        <v>3100341</v>
      </c>
      <c r="C199" s="39" t="s">
        <v>500</v>
      </c>
      <c r="D199" s="41">
        <v>0</v>
      </c>
    </row>
    <row r="200" spans="1:4" ht="22.5">
      <c r="A200" s="38" t="s">
        <v>1000</v>
      </c>
      <c r="B200" s="39">
        <v>3100375</v>
      </c>
      <c r="C200" s="39" t="s">
        <v>501</v>
      </c>
      <c r="D200" s="41">
        <v>0</v>
      </c>
    </row>
    <row r="201" spans="1:4" ht="11.25">
      <c r="A201" s="38" t="s">
        <v>1000</v>
      </c>
      <c r="B201" s="39">
        <v>3100376</v>
      </c>
      <c r="C201" s="39" t="s">
        <v>2</v>
      </c>
      <c r="D201" s="41">
        <v>0</v>
      </c>
    </row>
    <row r="202" spans="1:4" ht="22.5">
      <c r="A202" s="38"/>
      <c r="B202" s="39">
        <v>3100383</v>
      </c>
      <c r="C202" s="39" t="s">
        <v>3</v>
      </c>
      <c r="D202" s="41">
        <v>0</v>
      </c>
    </row>
    <row r="203" spans="1:4" ht="22.5">
      <c r="A203" s="38"/>
      <c r="B203" s="39">
        <v>3100384</v>
      </c>
      <c r="C203" s="39" t="s">
        <v>4</v>
      </c>
      <c r="D203" s="41">
        <v>0</v>
      </c>
    </row>
    <row r="204" spans="1:4" ht="11.25">
      <c r="A204" s="43"/>
      <c r="B204" s="36" t="s">
        <v>5</v>
      </c>
      <c r="C204" s="36" t="s">
        <v>6</v>
      </c>
      <c r="D204" s="37">
        <f>SUM(D205)+SUM(D206:D216)</f>
        <v>28143978</v>
      </c>
    </row>
    <row r="205" spans="1:4" ht="11.25">
      <c r="A205" s="38" t="s">
        <v>1000</v>
      </c>
      <c r="B205" s="39">
        <v>3100418</v>
      </c>
      <c r="C205" s="39" t="s">
        <v>7</v>
      </c>
      <c r="D205" s="41">
        <v>1958235</v>
      </c>
    </row>
    <row r="206" spans="1:4" ht="22.5">
      <c r="A206" s="38" t="s">
        <v>1000</v>
      </c>
      <c r="B206" s="39">
        <v>3100496</v>
      </c>
      <c r="C206" s="39" t="s">
        <v>126</v>
      </c>
      <c r="D206" s="41">
        <v>6513151</v>
      </c>
    </row>
    <row r="207" spans="1:4" ht="22.5">
      <c r="A207" s="38" t="s">
        <v>1000</v>
      </c>
      <c r="B207" s="39">
        <v>3100493</v>
      </c>
      <c r="C207" s="39" t="s">
        <v>8</v>
      </c>
      <c r="D207" s="41">
        <v>0</v>
      </c>
    </row>
    <row r="208" spans="1:4" ht="22.5">
      <c r="A208" s="38" t="s">
        <v>1000</v>
      </c>
      <c r="B208" s="39">
        <v>3101804</v>
      </c>
      <c r="C208" s="39" t="s">
        <v>9</v>
      </c>
      <c r="D208" s="41">
        <v>19321883</v>
      </c>
    </row>
    <row r="209" spans="1:4" ht="22.5">
      <c r="A209" s="38" t="s">
        <v>1000</v>
      </c>
      <c r="B209" s="39">
        <v>3101805</v>
      </c>
      <c r="C209" s="39" t="s">
        <v>10</v>
      </c>
      <c r="D209" s="41">
        <v>350709</v>
      </c>
    </row>
    <row r="210" spans="1:4" ht="22.5">
      <c r="A210" s="38" t="s">
        <v>1000</v>
      </c>
      <c r="B210" s="39">
        <v>3101806</v>
      </c>
      <c r="C210" s="39" t="s">
        <v>11</v>
      </c>
      <c r="D210" s="41">
        <v>0</v>
      </c>
    </row>
    <row r="211" spans="1:4" ht="11.25">
      <c r="A211" s="38" t="s">
        <v>1000</v>
      </c>
      <c r="B211" s="39">
        <v>3101807</v>
      </c>
      <c r="C211" s="39" t="s">
        <v>12</v>
      </c>
      <c r="D211" s="41">
        <v>0</v>
      </c>
    </row>
    <row r="212" spans="1:4" ht="22.5">
      <c r="A212" s="38" t="s">
        <v>1000</v>
      </c>
      <c r="B212" s="39">
        <v>3101808</v>
      </c>
      <c r="C212" s="39" t="s">
        <v>13</v>
      </c>
      <c r="D212" s="41">
        <v>0</v>
      </c>
    </row>
    <row r="213" spans="1:4" ht="11.25">
      <c r="A213" s="38" t="s">
        <v>1000</v>
      </c>
      <c r="B213" s="39">
        <v>3101809</v>
      </c>
      <c r="C213" s="39" t="s">
        <v>14</v>
      </c>
      <c r="D213" s="41">
        <v>0</v>
      </c>
    </row>
    <row r="214" spans="1:4" ht="22.5">
      <c r="A214" s="38" t="s">
        <v>1000</v>
      </c>
      <c r="B214" s="39">
        <v>3101829</v>
      </c>
      <c r="C214" s="39" t="s">
        <v>248</v>
      </c>
      <c r="D214" s="41">
        <v>0</v>
      </c>
    </row>
    <row r="215" spans="1:4" ht="22.5">
      <c r="A215" s="38" t="s">
        <v>1000</v>
      </c>
      <c r="B215" s="39">
        <v>3101830</v>
      </c>
      <c r="C215" s="39" t="s">
        <v>249</v>
      </c>
      <c r="D215" s="41">
        <v>0</v>
      </c>
    </row>
    <row r="216" spans="1:4" ht="22.5">
      <c r="A216" s="38" t="s">
        <v>1000</v>
      </c>
      <c r="B216" s="39">
        <v>3101828</v>
      </c>
      <c r="C216" s="39" t="s">
        <v>251</v>
      </c>
      <c r="D216" s="41">
        <v>0</v>
      </c>
    </row>
    <row r="217" spans="1:4" ht="21">
      <c r="A217" s="35" t="s">
        <v>999</v>
      </c>
      <c r="B217" s="36" t="s">
        <v>15</v>
      </c>
      <c r="C217" s="36" t="s">
        <v>16</v>
      </c>
      <c r="D217" s="37">
        <f>D218+D220</f>
        <v>5914521</v>
      </c>
    </row>
    <row r="218" spans="1:4" ht="11.25">
      <c r="A218" s="38" t="s">
        <v>1000</v>
      </c>
      <c r="B218" s="36" t="s">
        <v>17</v>
      </c>
      <c r="C218" s="36" t="s">
        <v>18</v>
      </c>
      <c r="D218" s="37">
        <f>D219</f>
        <v>406303</v>
      </c>
    </row>
    <row r="219" spans="1:4" ht="11.25">
      <c r="A219" s="38" t="s">
        <v>1000</v>
      </c>
      <c r="B219" s="39">
        <v>3100429</v>
      </c>
      <c r="C219" s="39" t="s">
        <v>19</v>
      </c>
      <c r="D219" s="41">
        <v>406303</v>
      </c>
    </row>
    <row r="220" spans="1:4" ht="11.25">
      <c r="A220" s="38" t="s">
        <v>1000</v>
      </c>
      <c r="B220" s="36" t="s">
        <v>20</v>
      </c>
      <c r="C220" s="36" t="s">
        <v>21</v>
      </c>
      <c r="D220" s="37">
        <f>SUM(D221:D245)</f>
        <v>5508218</v>
      </c>
    </row>
    <row r="221" spans="1:4" ht="11.25">
      <c r="A221" s="38" t="s">
        <v>1000</v>
      </c>
      <c r="B221" s="39">
        <v>3100424</v>
      </c>
      <c r="C221" s="39" t="s">
        <v>22</v>
      </c>
      <c r="D221" s="41">
        <v>211629</v>
      </c>
    </row>
    <row r="222" spans="1:4" ht="11.25">
      <c r="A222" s="38" t="s">
        <v>1000</v>
      </c>
      <c r="B222" s="39">
        <v>3100425</v>
      </c>
      <c r="C222" s="39" t="s">
        <v>23</v>
      </c>
      <c r="D222" s="41">
        <v>685992</v>
      </c>
    </row>
    <row r="223" spans="1:4" ht="11.25">
      <c r="A223" s="38" t="s">
        <v>1000</v>
      </c>
      <c r="B223" s="39">
        <v>3100426</v>
      </c>
      <c r="C223" s="39" t="s">
        <v>24</v>
      </c>
      <c r="D223" s="41">
        <v>0</v>
      </c>
    </row>
    <row r="224" spans="1:4" ht="11.25">
      <c r="A224" s="38" t="s">
        <v>1000</v>
      </c>
      <c r="B224" s="39">
        <v>3100427</v>
      </c>
      <c r="C224" s="39" t="s">
        <v>25</v>
      </c>
      <c r="D224" s="41">
        <v>0</v>
      </c>
    </row>
    <row r="225" spans="1:4" ht="11.25">
      <c r="A225" s="38" t="s">
        <v>1000</v>
      </c>
      <c r="B225" s="39">
        <v>3100428</v>
      </c>
      <c r="C225" s="39" t="s">
        <v>26</v>
      </c>
      <c r="D225" s="41">
        <v>70558</v>
      </c>
    </row>
    <row r="226" spans="1:4" ht="22.5">
      <c r="A226" s="38" t="s">
        <v>1000</v>
      </c>
      <c r="B226" s="39">
        <v>3250403</v>
      </c>
      <c r="C226" s="39" t="s">
        <v>27</v>
      </c>
      <c r="D226" s="41">
        <v>6789</v>
      </c>
    </row>
    <row r="227" spans="1:4" ht="22.5">
      <c r="A227" s="38" t="s">
        <v>1000</v>
      </c>
      <c r="B227" s="39">
        <v>3250404</v>
      </c>
      <c r="C227" s="39" t="s">
        <v>28</v>
      </c>
      <c r="D227" s="41">
        <v>11880</v>
      </c>
    </row>
    <row r="228" spans="1:4" ht="11.25">
      <c r="A228" s="38" t="s">
        <v>1000</v>
      </c>
      <c r="B228" s="39">
        <v>3250405</v>
      </c>
      <c r="C228" s="39" t="s">
        <v>29</v>
      </c>
      <c r="D228" s="41">
        <v>442104</v>
      </c>
    </row>
    <row r="229" spans="1:4" ht="11.25">
      <c r="A229" s="38" t="s">
        <v>1000</v>
      </c>
      <c r="B229" s="39">
        <v>3250408</v>
      </c>
      <c r="C229" s="39" t="s">
        <v>30</v>
      </c>
      <c r="D229" s="41">
        <v>0</v>
      </c>
    </row>
    <row r="230" spans="1:4" ht="11.25">
      <c r="A230" s="38" t="s">
        <v>1000</v>
      </c>
      <c r="B230" s="39">
        <v>3250409</v>
      </c>
      <c r="C230" s="39" t="s">
        <v>31</v>
      </c>
      <c r="D230" s="41">
        <v>11880</v>
      </c>
    </row>
    <row r="231" spans="1:4" ht="22.5">
      <c r="A231" s="38" t="s">
        <v>1000</v>
      </c>
      <c r="B231" s="39">
        <v>3250410</v>
      </c>
      <c r="C231" s="39" t="s">
        <v>32</v>
      </c>
      <c r="D231" s="41">
        <v>3394</v>
      </c>
    </row>
    <row r="232" spans="1:4" ht="22.5">
      <c r="A232" s="38" t="s">
        <v>1000</v>
      </c>
      <c r="B232" s="39">
        <v>3250411</v>
      </c>
      <c r="C232" s="39" t="s">
        <v>867</v>
      </c>
      <c r="D232" s="41">
        <v>0</v>
      </c>
    </row>
    <row r="233" spans="1:4" ht="22.5">
      <c r="A233" s="38" t="s">
        <v>1000</v>
      </c>
      <c r="B233" s="39">
        <v>3250417</v>
      </c>
      <c r="C233" s="39" t="s">
        <v>868</v>
      </c>
      <c r="D233" s="41">
        <v>0</v>
      </c>
    </row>
    <row r="234" spans="1:4" ht="11.25">
      <c r="A234" s="38" t="s">
        <v>1000</v>
      </c>
      <c r="B234" s="39">
        <v>3101024</v>
      </c>
      <c r="C234" s="39" t="s">
        <v>869</v>
      </c>
      <c r="D234" s="41">
        <v>800107</v>
      </c>
    </row>
    <row r="235" spans="1:4" ht="11.25">
      <c r="A235" s="38" t="s">
        <v>1000</v>
      </c>
      <c r="B235" s="39">
        <v>3101074</v>
      </c>
      <c r="C235" s="39" t="s">
        <v>870</v>
      </c>
      <c r="D235" s="41">
        <v>1487964</v>
      </c>
    </row>
    <row r="236" spans="1:4" ht="22.5">
      <c r="A236" s="38" t="s">
        <v>1000</v>
      </c>
      <c r="B236" s="39">
        <v>3101075</v>
      </c>
      <c r="C236" s="39" t="s">
        <v>871</v>
      </c>
      <c r="D236" s="41">
        <v>1389076</v>
      </c>
    </row>
    <row r="237" spans="1:4" ht="11.25">
      <c r="A237" s="38" t="s">
        <v>1000</v>
      </c>
      <c r="B237" s="39">
        <v>3101078</v>
      </c>
      <c r="C237" s="39" t="s">
        <v>872</v>
      </c>
      <c r="D237" s="41">
        <v>0</v>
      </c>
    </row>
    <row r="238" spans="1:4" ht="11.25">
      <c r="A238" s="38" t="s">
        <v>1000</v>
      </c>
      <c r="B238" s="39">
        <v>3101079</v>
      </c>
      <c r="C238" s="39" t="s">
        <v>873</v>
      </c>
      <c r="D238" s="41">
        <v>0</v>
      </c>
    </row>
    <row r="239" spans="1:4" ht="11.25">
      <c r="A239" s="38" t="s">
        <v>1000</v>
      </c>
      <c r="B239" s="39">
        <v>3101080</v>
      </c>
      <c r="C239" s="39" t="s">
        <v>874</v>
      </c>
      <c r="D239" s="41">
        <v>0</v>
      </c>
    </row>
    <row r="240" spans="1:4" ht="11.25">
      <c r="A240" s="38" t="s">
        <v>1000</v>
      </c>
      <c r="B240" s="39">
        <v>3101081</v>
      </c>
      <c r="C240" s="39" t="s">
        <v>875</v>
      </c>
      <c r="D240" s="41">
        <v>0</v>
      </c>
    </row>
    <row r="241" spans="1:4" ht="11.25">
      <c r="A241" s="38" t="s">
        <v>1000</v>
      </c>
      <c r="B241" s="39">
        <v>3101082</v>
      </c>
      <c r="C241" s="39" t="s">
        <v>876</v>
      </c>
      <c r="D241" s="41">
        <v>278140</v>
      </c>
    </row>
    <row r="242" spans="1:4" ht="11.25">
      <c r="A242" s="38" t="s">
        <v>1000</v>
      </c>
      <c r="B242" s="39">
        <v>3101083</v>
      </c>
      <c r="C242" s="39" t="s">
        <v>417</v>
      </c>
      <c r="D242" s="41">
        <v>108705</v>
      </c>
    </row>
    <row r="243" spans="1:4" ht="11.25">
      <c r="A243" s="38" t="s">
        <v>1000</v>
      </c>
      <c r="B243" s="39">
        <v>3101823</v>
      </c>
      <c r="C243" s="39" t="s">
        <v>1265</v>
      </c>
      <c r="D243" s="41">
        <v>0</v>
      </c>
    </row>
    <row r="244" spans="1:4" ht="22.5">
      <c r="A244" s="38" t="s">
        <v>1000</v>
      </c>
      <c r="B244" s="39">
        <v>3101825</v>
      </c>
      <c r="C244" s="39" t="s">
        <v>1266</v>
      </c>
      <c r="D244" s="41">
        <v>0</v>
      </c>
    </row>
    <row r="245" spans="1:4" ht="22.5">
      <c r="A245" s="38" t="s">
        <v>1000</v>
      </c>
      <c r="B245" s="39">
        <v>3101826</v>
      </c>
      <c r="C245" s="39" t="s">
        <v>1267</v>
      </c>
      <c r="D245" s="41">
        <v>0</v>
      </c>
    </row>
    <row r="246" spans="1:4" ht="21">
      <c r="A246" s="35">
        <v>33</v>
      </c>
      <c r="B246" s="36" t="s">
        <v>877</v>
      </c>
      <c r="C246" s="35" t="s">
        <v>878</v>
      </c>
      <c r="D246" s="37">
        <f>D247+D256+D284+D291</f>
        <v>10728407</v>
      </c>
    </row>
    <row r="247" spans="1:4" ht="21">
      <c r="A247" s="35" t="s">
        <v>999</v>
      </c>
      <c r="B247" s="36" t="s">
        <v>879</v>
      </c>
      <c r="C247" s="36" t="s">
        <v>880</v>
      </c>
      <c r="D247" s="37">
        <f>D248+D250</f>
        <v>2424601</v>
      </c>
    </row>
    <row r="248" spans="1:4" ht="11.25">
      <c r="A248" s="38" t="s">
        <v>1000</v>
      </c>
      <c r="B248" s="36" t="s">
        <v>881</v>
      </c>
      <c r="C248" s="36" t="s">
        <v>882</v>
      </c>
      <c r="D248" s="37">
        <f>D249</f>
        <v>675789</v>
      </c>
    </row>
    <row r="249" spans="1:4" ht="11.25">
      <c r="A249" s="38" t="s">
        <v>1000</v>
      </c>
      <c r="B249" s="39">
        <v>3100430</v>
      </c>
      <c r="C249" s="39" t="s">
        <v>883</v>
      </c>
      <c r="D249" s="41">
        <v>675789</v>
      </c>
    </row>
    <row r="250" spans="1:4" ht="11.25">
      <c r="A250" s="38" t="s">
        <v>1000</v>
      </c>
      <c r="B250" s="36" t="s">
        <v>884</v>
      </c>
      <c r="C250" s="36" t="s">
        <v>885</v>
      </c>
      <c r="D250" s="37">
        <f>SUM(D251:D255)</f>
        <v>1748812</v>
      </c>
    </row>
    <row r="251" spans="1:4" ht="11.25">
      <c r="A251" s="38" t="s">
        <v>1000</v>
      </c>
      <c r="B251" s="39">
        <v>3101015</v>
      </c>
      <c r="C251" s="39" t="s">
        <v>886</v>
      </c>
      <c r="D251" s="41">
        <v>30710</v>
      </c>
    </row>
    <row r="252" spans="1:4" ht="11.25">
      <c r="A252" s="38" t="s">
        <v>1000</v>
      </c>
      <c r="B252" s="39">
        <v>3100456</v>
      </c>
      <c r="C252" s="39" t="s">
        <v>887</v>
      </c>
      <c r="D252" s="41">
        <v>56341</v>
      </c>
    </row>
    <row r="253" spans="1:4" ht="11.25">
      <c r="A253" s="38" t="s">
        <v>1000</v>
      </c>
      <c r="B253" s="39">
        <v>3100387</v>
      </c>
      <c r="C253" s="39" t="s">
        <v>893</v>
      </c>
      <c r="D253" s="41">
        <v>1441671</v>
      </c>
    </row>
    <row r="254" spans="1:4" ht="11.25">
      <c r="A254" s="38" t="s">
        <v>1000</v>
      </c>
      <c r="B254" s="39">
        <v>3100388</v>
      </c>
      <c r="C254" s="39" t="s">
        <v>894</v>
      </c>
      <c r="D254" s="41">
        <v>220090</v>
      </c>
    </row>
    <row r="255" spans="1:4" ht="11.25">
      <c r="A255" s="38" t="s">
        <v>1000</v>
      </c>
      <c r="B255" s="39">
        <v>3100392</v>
      </c>
      <c r="C255" s="39" t="s">
        <v>888</v>
      </c>
      <c r="D255" s="41">
        <v>0</v>
      </c>
    </row>
    <row r="256" spans="1:4" ht="21">
      <c r="A256" s="35" t="s">
        <v>999</v>
      </c>
      <c r="B256" s="36" t="s">
        <v>889</v>
      </c>
      <c r="C256" s="36" t="s">
        <v>890</v>
      </c>
      <c r="D256" s="37">
        <f>D257+D259+D262</f>
        <v>7992615</v>
      </c>
    </row>
    <row r="257" spans="1:4" ht="11.25">
      <c r="A257" s="38" t="s">
        <v>1000</v>
      </c>
      <c r="B257" s="36" t="s">
        <v>891</v>
      </c>
      <c r="C257" s="36" t="s">
        <v>892</v>
      </c>
      <c r="D257" s="37">
        <f>D258</f>
        <v>0</v>
      </c>
    </row>
    <row r="258" spans="1:4" ht="11.25">
      <c r="A258" s="38" t="s">
        <v>1000</v>
      </c>
      <c r="B258" s="39">
        <v>3100417</v>
      </c>
      <c r="C258" s="39" t="s">
        <v>594</v>
      </c>
      <c r="D258" s="41">
        <v>0</v>
      </c>
    </row>
    <row r="259" spans="1:4" ht="11.25">
      <c r="A259" s="38" t="s">
        <v>1000</v>
      </c>
      <c r="B259" s="36" t="s">
        <v>595</v>
      </c>
      <c r="C259" s="36" t="s">
        <v>596</v>
      </c>
      <c r="D259" s="37">
        <f>D260+D261</f>
        <v>1977664</v>
      </c>
    </row>
    <row r="260" spans="1:4" ht="11.25">
      <c r="A260" s="38" t="s">
        <v>1000</v>
      </c>
      <c r="B260" s="39">
        <v>3100416</v>
      </c>
      <c r="C260" s="39" t="s">
        <v>597</v>
      </c>
      <c r="D260" s="41">
        <v>1977664</v>
      </c>
    </row>
    <row r="261" spans="1:4" ht="22.5">
      <c r="A261" s="38" t="s">
        <v>1000</v>
      </c>
      <c r="B261" s="39">
        <v>3100497</v>
      </c>
      <c r="C261" s="39" t="s">
        <v>127</v>
      </c>
      <c r="D261" s="41">
        <v>0</v>
      </c>
    </row>
    <row r="262" spans="1:4" ht="11.25">
      <c r="A262" s="38" t="s">
        <v>1000</v>
      </c>
      <c r="B262" s="36" t="s">
        <v>598</v>
      </c>
      <c r="C262" s="36" t="s">
        <v>599</v>
      </c>
      <c r="D262" s="37">
        <f>SUM(D263:D283)</f>
        <v>6014951</v>
      </c>
    </row>
    <row r="263" spans="1:4" ht="11.25">
      <c r="A263" s="38" t="s">
        <v>1000</v>
      </c>
      <c r="B263" s="39">
        <v>3100452</v>
      </c>
      <c r="C263" s="39" t="s">
        <v>600</v>
      </c>
      <c r="D263" s="41">
        <v>213136</v>
      </c>
    </row>
    <row r="264" spans="1:4" ht="11.25">
      <c r="A264" s="38" t="s">
        <v>1000</v>
      </c>
      <c r="B264" s="39">
        <v>3100454</v>
      </c>
      <c r="C264" s="39" t="s">
        <v>601</v>
      </c>
      <c r="D264" s="41">
        <v>146315</v>
      </c>
    </row>
    <row r="265" spans="1:4" ht="11.25">
      <c r="A265" s="38" t="s">
        <v>1000</v>
      </c>
      <c r="B265" s="39">
        <v>3100455</v>
      </c>
      <c r="C265" s="39" t="s">
        <v>602</v>
      </c>
      <c r="D265" s="41">
        <v>0</v>
      </c>
    </row>
    <row r="266" spans="1:4" ht="11.25">
      <c r="A266" s="38" t="s">
        <v>1000</v>
      </c>
      <c r="B266" s="39">
        <v>3100469</v>
      </c>
      <c r="C266" s="39" t="s">
        <v>603</v>
      </c>
      <c r="D266" s="41">
        <v>143</v>
      </c>
    </row>
    <row r="267" spans="1:4" ht="11.25">
      <c r="A267" s="38" t="s">
        <v>1000</v>
      </c>
      <c r="B267" s="39">
        <v>3100325</v>
      </c>
      <c r="C267" s="39" t="s">
        <v>604</v>
      </c>
      <c r="D267" s="41">
        <v>23255</v>
      </c>
    </row>
    <row r="268" spans="1:4" ht="11.25">
      <c r="A268" s="38" t="s">
        <v>1000</v>
      </c>
      <c r="B268" s="39">
        <v>3100327</v>
      </c>
      <c r="C268" s="39" t="s">
        <v>605</v>
      </c>
      <c r="D268" s="41">
        <v>31778</v>
      </c>
    </row>
    <row r="269" spans="1:4" ht="11.25">
      <c r="A269" s="38" t="s">
        <v>1000</v>
      </c>
      <c r="B269" s="39">
        <v>3100328</v>
      </c>
      <c r="C269" s="39" t="s">
        <v>606</v>
      </c>
      <c r="D269" s="41">
        <v>964528</v>
      </c>
    </row>
    <row r="270" spans="1:4" ht="11.25">
      <c r="A270" s="38" t="s">
        <v>1000</v>
      </c>
      <c r="B270" s="39">
        <v>3100407</v>
      </c>
      <c r="C270" s="39" t="s">
        <v>607</v>
      </c>
      <c r="D270" s="41">
        <v>78763</v>
      </c>
    </row>
    <row r="271" spans="1:4" ht="11.25">
      <c r="A271" s="38" t="s">
        <v>1000</v>
      </c>
      <c r="B271" s="39">
        <v>3100409</v>
      </c>
      <c r="C271" s="39" t="s">
        <v>608</v>
      </c>
      <c r="D271" s="41">
        <v>274604</v>
      </c>
    </row>
    <row r="272" spans="1:4" ht="22.5">
      <c r="A272" s="38" t="s">
        <v>1000</v>
      </c>
      <c r="B272" s="39">
        <v>3100329</v>
      </c>
      <c r="C272" s="39" t="s">
        <v>609</v>
      </c>
      <c r="D272" s="41">
        <v>0</v>
      </c>
    </row>
    <row r="273" spans="1:4" ht="11.25">
      <c r="A273" s="38" t="s">
        <v>1000</v>
      </c>
      <c r="B273" s="39">
        <v>3100477</v>
      </c>
      <c r="C273" s="39" t="s">
        <v>610</v>
      </c>
      <c r="D273" s="41">
        <v>0</v>
      </c>
    </row>
    <row r="274" spans="1:4" ht="11.25">
      <c r="A274" s="38" t="s">
        <v>1000</v>
      </c>
      <c r="B274" s="39">
        <v>3100489</v>
      </c>
      <c r="C274" s="39" t="s">
        <v>611</v>
      </c>
      <c r="D274" s="41">
        <v>3586891</v>
      </c>
    </row>
    <row r="275" spans="1:4" ht="11.25">
      <c r="A275" s="38" t="s">
        <v>1000</v>
      </c>
      <c r="B275" s="39">
        <v>3100490</v>
      </c>
      <c r="C275" s="39" t="s">
        <v>612</v>
      </c>
      <c r="D275" s="41">
        <v>670436</v>
      </c>
    </row>
    <row r="276" spans="1:4" ht="11.25">
      <c r="A276" s="38" t="s">
        <v>1000</v>
      </c>
      <c r="B276" s="39">
        <v>3100491</v>
      </c>
      <c r="C276" s="39" t="s">
        <v>613</v>
      </c>
      <c r="D276" s="41">
        <v>5742</v>
      </c>
    </row>
    <row r="277" spans="1:4" ht="11.25">
      <c r="A277" s="38" t="s">
        <v>1000</v>
      </c>
      <c r="B277" s="39">
        <v>3100492</v>
      </c>
      <c r="C277" s="39" t="s">
        <v>614</v>
      </c>
      <c r="D277" s="41">
        <v>0</v>
      </c>
    </row>
    <row r="278" spans="1:4" ht="11.25">
      <c r="A278" s="38" t="s">
        <v>1000</v>
      </c>
      <c r="B278" s="39">
        <v>3100494</v>
      </c>
      <c r="C278" s="39" t="s">
        <v>615</v>
      </c>
      <c r="D278" s="41">
        <v>19360</v>
      </c>
    </row>
    <row r="279" spans="1:4" ht="22.5">
      <c r="A279" s="38" t="s">
        <v>1000</v>
      </c>
      <c r="B279" s="39">
        <v>3100386</v>
      </c>
      <c r="C279" s="39" t="s">
        <v>616</v>
      </c>
      <c r="D279" s="41">
        <v>0</v>
      </c>
    </row>
    <row r="280" spans="1:4" ht="11.25">
      <c r="A280" s="38" t="s">
        <v>1000</v>
      </c>
      <c r="B280" s="39">
        <v>3101813</v>
      </c>
      <c r="C280" s="39" t="s">
        <v>617</v>
      </c>
      <c r="D280" s="41">
        <v>0</v>
      </c>
    </row>
    <row r="281" spans="1:4" ht="22.5">
      <c r="A281" s="38" t="s">
        <v>1000</v>
      </c>
      <c r="B281" s="39">
        <v>3101814</v>
      </c>
      <c r="C281" s="39" t="s">
        <v>933</v>
      </c>
      <c r="D281" s="41">
        <v>0</v>
      </c>
    </row>
    <row r="282" spans="1:4" ht="11.25">
      <c r="A282" s="38" t="s">
        <v>1000</v>
      </c>
      <c r="B282" s="39">
        <v>3101815</v>
      </c>
      <c r="C282" s="39" t="s">
        <v>934</v>
      </c>
      <c r="D282" s="41">
        <v>0</v>
      </c>
    </row>
    <row r="283" spans="1:4" ht="11.25">
      <c r="A283" s="38" t="s">
        <v>1000</v>
      </c>
      <c r="B283" s="39">
        <v>3102101</v>
      </c>
      <c r="C283" s="39" t="s">
        <v>481</v>
      </c>
      <c r="D283" s="41">
        <v>0</v>
      </c>
    </row>
    <row r="284" spans="1:4" ht="11.25">
      <c r="A284" s="38" t="s">
        <v>1000</v>
      </c>
      <c r="B284" s="36" t="s">
        <v>935</v>
      </c>
      <c r="C284" s="36" t="s">
        <v>936</v>
      </c>
      <c r="D284" s="37">
        <f>SUM(D285:D290)</f>
        <v>246486</v>
      </c>
    </row>
    <row r="285" spans="1:4" ht="11.25">
      <c r="A285" s="38" t="s">
        <v>1000</v>
      </c>
      <c r="B285" s="39">
        <v>3100431</v>
      </c>
      <c r="C285" s="39" t="s">
        <v>937</v>
      </c>
      <c r="D285" s="41">
        <v>0</v>
      </c>
    </row>
    <row r="286" spans="1:4" ht="11.25">
      <c r="A286" s="38" t="s">
        <v>1000</v>
      </c>
      <c r="B286" s="39">
        <v>3100453</v>
      </c>
      <c r="C286" s="39" t="s">
        <v>938</v>
      </c>
      <c r="D286" s="41">
        <v>128815</v>
      </c>
    </row>
    <row r="287" spans="1:4" ht="11.25">
      <c r="A287" s="38" t="s">
        <v>1000</v>
      </c>
      <c r="B287" s="39">
        <v>3100457</v>
      </c>
      <c r="C287" s="39" t="s">
        <v>939</v>
      </c>
      <c r="D287" s="41">
        <v>105433</v>
      </c>
    </row>
    <row r="288" spans="1:4" ht="22.5">
      <c r="A288" s="38" t="s">
        <v>1000</v>
      </c>
      <c r="B288" s="39">
        <v>3100458</v>
      </c>
      <c r="C288" s="39" t="s">
        <v>940</v>
      </c>
      <c r="D288" s="41">
        <v>12238</v>
      </c>
    </row>
    <row r="289" spans="1:4" ht="11.25">
      <c r="A289" s="38" t="s">
        <v>1000</v>
      </c>
      <c r="B289" s="39">
        <v>3100459</v>
      </c>
      <c r="C289" s="39" t="s">
        <v>941</v>
      </c>
      <c r="D289" s="41">
        <v>0</v>
      </c>
    </row>
    <row r="290" spans="1:4" ht="11.25">
      <c r="A290" s="38" t="s">
        <v>1000</v>
      </c>
      <c r="B290" s="39">
        <v>3102104</v>
      </c>
      <c r="C290" s="39" t="s">
        <v>484</v>
      </c>
      <c r="D290" s="41">
        <v>0</v>
      </c>
    </row>
    <row r="291" spans="1:4" ht="11.25">
      <c r="A291" s="43"/>
      <c r="B291" s="35" t="s">
        <v>942</v>
      </c>
      <c r="C291" s="43"/>
      <c r="D291" s="44">
        <f>SUM(D292:D302)</f>
        <v>64705</v>
      </c>
    </row>
    <row r="292" spans="1:4" ht="11.25">
      <c r="A292" s="38" t="s">
        <v>1000</v>
      </c>
      <c r="B292" s="39">
        <v>3100301</v>
      </c>
      <c r="C292" s="39" t="s">
        <v>943</v>
      </c>
      <c r="D292" s="41">
        <v>0</v>
      </c>
    </row>
    <row r="293" spans="1:4" ht="11.25">
      <c r="A293" s="38" t="s">
        <v>1000</v>
      </c>
      <c r="B293" s="39">
        <v>3100302</v>
      </c>
      <c r="C293" s="39" t="s">
        <v>944</v>
      </c>
      <c r="D293" s="41">
        <v>0</v>
      </c>
    </row>
    <row r="294" spans="1:4" ht="11.25">
      <c r="A294" s="38" t="s">
        <v>1000</v>
      </c>
      <c r="B294" s="39">
        <v>3100330</v>
      </c>
      <c r="C294" s="39" t="s">
        <v>945</v>
      </c>
      <c r="D294" s="41">
        <v>0</v>
      </c>
    </row>
    <row r="295" spans="1:4" ht="22.5">
      <c r="A295" s="38" t="s">
        <v>1000</v>
      </c>
      <c r="B295" s="39">
        <v>3100331</v>
      </c>
      <c r="C295" s="39" t="s">
        <v>946</v>
      </c>
      <c r="D295" s="41">
        <v>0</v>
      </c>
    </row>
    <row r="296" spans="1:4" ht="22.5">
      <c r="A296" s="38" t="s">
        <v>1000</v>
      </c>
      <c r="B296" s="39">
        <v>3100334</v>
      </c>
      <c r="C296" s="39" t="s">
        <v>947</v>
      </c>
      <c r="D296" s="41">
        <v>0</v>
      </c>
    </row>
    <row r="297" spans="1:4" ht="22.5">
      <c r="A297" s="38" t="s">
        <v>1000</v>
      </c>
      <c r="B297" s="39">
        <v>3100335</v>
      </c>
      <c r="C297" s="39" t="s">
        <v>948</v>
      </c>
      <c r="D297" s="41">
        <v>64705</v>
      </c>
    </row>
    <row r="298" spans="1:4" ht="22.5">
      <c r="A298" s="38" t="s">
        <v>1000</v>
      </c>
      <c r="B298" s="39">
        <v>3100336</v>
      </c>
      <c r="C298" s="39" t="s">
        <v>949</v>
      </c>
      <c r="D298" s="41">
        <v>0</v>
      </c>
    </row>
    <row r="299" spans="1:4" ht="22.5">
      <c r="A299" s="38" t="s">
        <v>1000</v>
      </c>
      <c r="B299" s="39">
        <v>3100337</v>
      </c>
      <c r="C299" s="39" t="s">
        <v>950</v>
      </c>
      <c r="D299" s="41">
        <v>0</v>
      </c>
    </row>
    <row r="300" spans="1:4" ht="22.5">
      <c r="A300" s="38" t="s">
        <v>1000</v>
      </c>
      <c r="B300" s="39">
        <v>3100340</v>
      </c>
      <c r="C300" s="39" t="s">
        <v>89</v>
      </c>
      <c r="D300" s="41">
        <v>0</v>
      </c>
    </row>
    <row r="301" spans="1:4" ht="22.5">
      <c r="A301" s="38" t="s">
        <v>1000</v>
      </c>
      <c r="B301" s="39">
        <v>3100382</v>
      </c>
      <c r="C301" s="39" t="s">
        <v>954</v>
      </c>
      <c r="D301" s="41">
        <v>0</v>
      </c>
    </row>
    <row r="302" spans="1:4" ht="11.25">
      <c r="A302" s="38" t="s">
        <v>1000</v>
      </c>
      <c r="B302" s="39">
        <v>3100399</v>
      </c>
      <c r="C302" s="39" t="s">
        <v>125</v>
      </c>
      <c r="D302" s="41">
        <v>0</v>
      </c>
    </row>
    <row r="303" spans="1:4" ht="11.25">
      <c r="A303" s="38"/>
      <c r="B303" s="39"/>
      <c r="C303" s="39"/>
      <c r="D303" s="41"/>
    </row>
    <row r="304" spans="1:4" ht="11.25">
      <c r="A304" s="35">
        <v>34</v>
      </c>
      <c r="B304" s="36" t="s">
        <v>955</v>
      </c>
      <c r="C304" s="35" t="s">
        <v>956</v>
      </c>
      <c r="D304" s="37">
        <f>D305+D307+D314+D317+D318</f>
        <v>8963840</v>
      </c>
    </row>
    <row r="305" spans="1:4" ht="11.25">
      <c r="A305" s="38" t="s">
        <v>1000</v>
      </c>
      <c r="B305" s="36" t="s">
        <v>957</v>
      </c>
      <c r="C305" s="36" t="s">
        <v>958</v>
      </c>
      <c r="D305" s="37">
        <f>D306</f>
        <v>366720</v>
      </c>
    </row>
    <row r="306" spans="1:4" ht="11.25">
      <c r="A306" s="38" t="s">
        <v>1000</v>
      </c>
      <c r="B306" s="39">
        <v>3100501</v>
      </c>
      <c r="C306" s="39" t="s">
        <v>959</v>
      </c>
      <c r="D306" s="41">
        <v>366720</v>
      </c>
    </row>
    <row r="307" spans="1:4" ht="11.25">
      <c r="A307" s="38" t="s">
        <v>1000</v>
      </c>
      <c r="B307" s="36" t="s">
        <v>960</v>
      </c>
      <c r="C307" s="36" t="s">
        <v>961</v>
      </c>
      <c r="D307" s="37">
        <f>SUM(D308:D313)</f>
        <v>8438714</v>
      </c>
    </row>
    <row r="308" spans="1:4" ht="11.25">
      <c r="A308" s="38" t="s">
        <v>1000</v>
      </c>
      <c r="B308" s="39">
        <v>3100502</v>
      </c>
      <c r="C308" s="39" t="s">
        <v>962</v>
      </c>
      <c r="D308" s="41">
        <v>8907</v>
      </c>
    </row>
    <row r="309" spans="1:4" ht="11.25">
      <c r="A309" s="38" t="s">
        <v>1000</v>
      </c>
      <c r="B309" s="39">
        <v>3100503</v>
      </c>
      <c r="C309" s="39" t="s">
        <v>963</v>
      </c>
      <c r="D309" s="41">
        <v>58331</v>
      </c>
    </row>
    <row r="310" spans="1:4" ht="11.25">
      <c r="A310" s="38" t="s">
        <v>1000</v>
      </c>
      <c r="B310" s="39">
        <v>3100504</v>
      </c>
      <c r="C310" s="39" t="s">
        <v>964</v>
      </c>
      <c r="D310" s="41">
        <v>6350044</v>
      </c>
    </row>
    <row r="311" spans="1:4" ht="11.25">
      <c r="A311" s="38" t="s">
        <v>1000</v>
      </c>
      <c r="B311" s="39">
        <v>3100509</v>
      </c>
      <c r="C311" s="39" t="s">
        <v>965</v>
      </c>
      <c r="D311" s="41">
        <v>1920050</v>
      </c>
    </row>
    <row r="312" spans="1:4" ht="11.25">
      <c r="A312" s="38" t="s">
        <v>1000</v>
      </c>
      <c r="B312" s="39">
        <v>3100510</v>
      </c>
      <c r="C312" s="39" t="s">
        <v>966</v>
      </c>
      <c r="D312" s="41">
        <v>0</v>
      </c>
    </row>
    <row r="313" spans="1:4" ht="11.25">
      <c r="A313" s="38" t="s">
        <v>1000</v>
      </c>
      <c r="B313" s="39">
        <v>3100511</v>
      </c>
      <c r="C313" s="39" t="s">
        <v>967</v>
      </c>
      <c r="D313" s="41">
        <v>101382</v>
      </c>
    </row>
    <row r="314" spans="1:4" ht="11.25">
      <c r="A314" s="38" t="s">
        <v>1000</v>
      </c>
      <c r="B314" s="36" t="s">
        <v>968</v>
      </c>
      <c r="C314" s="36" t="s">
        <v>969</v>
      </c>
      <c r="D314" s="37">
        <f>SUM(D315:D316)</f>
        <v>158406</v>
      </c>
    </row>
    <row r="315" spans="1:4" ht="11.25">
      <c r="A315" s="38" t="s">
        <v>1000</v>
      </c>
      <c r="B315" s="39">
        <v>3100505</v>
      </c>
      <c r="C315" s="39" t="s">
        <v>970</v>
      </c>
      <c r="D315" s="41">
        <v>154299</v>
      </c>
    </row>
    <row r="316" spans="1:4" ht="11.25">
      <c r="A316" s="38" t="s">
        <v>1000</v>
      </c>
      <c r="B316" s="39">
        <v>3100506</v>
      </c>
      <c r="C316" s="39" t="s">
        <v>971</v>
      </c>
      <c r="D316" s="41">
        <v>4107</v>
      </c>
    </row>
    <row r="317" spans="1:4" ht="11.25">
      <c r="A317" s="38" t="s">
        <v>1000</v>
      </c>
      <c r="B317" s="36" t="s">
        <v>972</v>
      </c>
      <c r="C317" s="36" t="s">
        <v>973</v>
      </c>
      <c r="D317" s="37">
        <v>0</v>
      </c>
    </row>
    <row r="318" spans="1:4" ht="11.25">
      <c r="A318" s="38" t="s">
        <v>1000</v>
      </c>
      <c r="B318" s="36" t="s">
        <v>974</v>
      </c>
      <c r="C318" s="36" t="s">
        <v>975</v>
      </c>
      <c r="D318" s="37">
        <f>SUM(D319:D320)</f>
        <v>0</v>
      </c>
    </row>
    <row r="319" spans="1:4" ht="11.25">
      <c r="A319" s="38" t="s">
        <v>1000</v>
      </c>
      <c r="B319" s="39">
        <v>3100507</v>
      </c>
      <c r="C319" s="39" t="s">
        <v>976</v>
      </c>
      <c r="D319" s="41">
        <v>0</v>
      </c>
    </row>
    <row r="320" spans="1:4" ht="11.25">
      <c r="A320" s="38" t="s">
        <v>1000</v>
      </c>
      <c r="B320" s="39">
        <v>3100508</v>
      </c>
      <c r="C320" s="39" t="s">
        <v>977</v>
      </c>
      <c r="D320" s="41">
        <v>0</v>
      </c>
    </row>
    <row r="321" spans="1:4" ht="11.25">
      <c r="A321" s="35">
        <v>35</v>
      </c>
      <c r="B321" s="36" t="s">
        <v>978</v>
      </c>
      <c r="C321" s="35" t="s">
        <v>979</v>
      </c>
      <c r="D321" s="37">
        <f>SUM(D322:D346)-SUM(D347:D349)+SUM(D350:D352)+SUM(D353:D378)-SUM(D379:D381)+D382+D383+D384</f>
        <v>162025677</v>
      </c>
    </row>
    <row r="322" spans="1:4" ht="11.25">
      <c r="A322" s="38" t="s">
        <v>1000</v>
      </c>
      <c r="B322" s="39">
        <v>3100432</v>
      </c>
      <c r="C322" s="39" t="s">
        <v>980</v>
      </c>
      <c r="D322" s="41">
        <v>0</v>
      </c>
    </row>
    <row r="323" spans="1:4" ht="11.25">
      <c r="A323" s="38" t="s">
        <v>1000</v>
      </c>
      <c r="B323" s="39">
        <v>3100318</v>
      </c>
      <c r="C323" s="39" t="s">
        <v>981</v>
      </c>
      <c r="D323" s="41">
        <v>0</v>
      </c>
    </row>
    <row r="324" spans="1:4" ht="22.5">
      <c r="A324" s="38" t="s">
        <v>1000</v>
      </c>
      <c r="B324" s="39">
        <v>3100608</v>
      </c>
      <c r="C324" s="39" t="s">
        <v>128</v>
      </c>
      <c r="D324" s="41">
        <v>31205923</v>
      </c>
    </row>
    <row r="325" spans="1:4" ht="22.5">
      <c r="A325" s="38" t="s">
        <v>1000</v>
      </c>
      <c r="B325" s="39">
        <v>3100609</v>
      </c>
      <c r="C325" s="39" t="s">
        <v>1028</v>
      </c>
      <c r="D325" s="41">
        <v>15104309</v>
      </c>
    </row>
    <row r="326" spans="1:4" ht="11.25">
      <c r="A326" s="38" t="s">
        <v>1000</v>
      </c>
      <c r="B326" s="39">
        <v>3100610</v>
      </c>
      <c r="C326" s="39" t="s">
        <v>1029</v>
      </c>
      <c r="D326" s="41">
        <v>2492147</v>
      </c>
    </row>
    <row r="327" spans="1:4" ht="22.5">
      <c r="A327" s="38" t="s">
        <v>1000</v>
      </c>
      <c r="B327" s="39">
        <v>3100611</v>
      </c>
      <c r="C327" s="39" t="s">
        <v>1030</v>
      </c>
      <c r="D327" s="41">
        <v>3228108</v>
      </c>
    </row>
    <row r="328" spans="1:4" ht="11.25">
      <c r="A328" s="38" t="s">
        <v>1000</v>
      </c>
      <c r="B328" s="39">
        <v>3100612</v>
      </c>
      <c r="C328" s="39" t="s">
        <v>1031</v>
      </c>
      <c r="D328" s="41">
        <v>7443668</v>
      </c>
    </row>
    <row r="329" spans="1:4" ht="22.5">
      <c r="A329" s="38" t="s">
        <v>1000</v>
      </c>
      <c r="B329" s="39">
        <v>3100613</v>
      </c>
      <c r="C329" s="39" t="s">
        <v>1032</v>
      </c>
      <c r="D329" s="41">
        <v>3105031</v>
      </c>
    </row>
    <row r="330" spans="1:4" ht="33.75">
      <c r="A330" s="38" t="s">
        <v>1000</v>
      </c>
      <c r="B330" s="39">
        <v>3100614</v>
      </c>
      <c r="C330" s="39" t="s">
        <v>1033</v>
      </c>
      <c r="D330" s="41">
        <v>744313</v>
      </c>
    </row>
    <row r="331" spans="1:4" ht="11.25">
      <c r="A331" s="38" t="s">
        <v>1000</v>
      </c>
      <c r="B331" s="39">
        <v>3100615</v>
      </c>
      <c r="C331" s="39" t="s">
        <v>1034</v>
      </c>
      <c r="D331" s="41">
        <v>123453</v>
      </c>
    </row>
    <row r="332" spans="1:4" ht="22.5">
      <c r="A332" s="38" t="s">
        <v>1000</v>
      </c>
      <c r="B332" s="39">
        <v>3100616</v>
      </c>
      <c r="C332" s="39" t="s">
        <v>1035</v>
      </c>
      <c r="D332" s="41">
        <v>779902</v>
      </c>
    </row>
    <row r="333" spans="1:4" ht="11.25">
      <c r="A333" s="38" t="s">
        <v>1000</v>
      </c>
      <c r="B333" s="39">
        <v>3100617</v>
      </c>
      <c r="C333" s="39" t="s">
        <v>1036</v>
      </c>
      <c r="D333" s="41">
        <v>711828</v>
      </c>
    </row>
    <row r="334" spans="1:4" ht="22.5">
      <c r="A334" s="38" t="s">
        <v>1000</v>
      </c>
      <c r="B334" s="39">
        <v>3100618</v>
      </c>
      <c r="C334" s="39" t="s">
        <v>1037</v>
      </c>
      <c r="D334" s="41">
        <v>16083944</v>
      </c>
    </row>
    <row r="335" spans="1:4" ht="22.5">
      <c r="A335" s="38" t="s">
        <v>1000</v>
      </c>
      <c r="B335" s="39">
        <v>3100619</v>
      </c>
      <c r="C335" s="39" t="s">
        <v>1038</v>
      </c>
      <c r="D335" s="41">
        <v>1358149</v>
      </c>
    </row>
    <row r="336" spans="1:4" ht="22.5">
      <c r="A336" s="38" t="s">
        <v>1000</v>
      </c>
      <c r="B336" s="39">
        <v>3100620</v>
      </c>
      <c r="C336" s="39" t="s">
        <v>1039</v>
      </c>
      <c r="D336" s="41">
        <v>45169788</v>
      </c>
    </row>
    <row r="337" spans="1:4" ht="33.75">
      <c r="A337" s="38" t="s">
        <v>1000</v>
      </c>
      <c r="B337" s="39">
        <v>3100623</v>
      </c>
      <c r="C337" s="39" t="s">
        <v>1040</v>
      </c>
      <c r="D337" s="41">
        <v>8988052</v>
      </c>
    </row>
    <row r="338" spans="1:4" ht="11.25">
      <c r="A338" s="38" t="s">
        <v>1000</v>
      </c>
      <c r="B338" s="39">
        <v>3100624</v>
      </c>
      <c r="C338" s="39" t="s">
        <v>1041</v>
      </c>
      <c r="D338" s="41">
        <v>4119872</v>
      </c>
    </row>
    <row r="339" spans="1:4" ht="22.5">
      <c r="A339" s="38" t="s">
        <v>1000</v>
      </c>
      <c r="B339" s="39">
        <v>3100625</v>
      </c>
      <c r="C339" s="39" t="s">
        <v>1042</v>
      </c>
      <c r="D339" s="41">
        <v>4083914</v>
      </c>
    </row>
    <row r="340" spans="1:4" ht="22.5">
      <c r="A340" s="38" t="s">
        <v>1000</v>
      </c>
      <c r="B340" s="39">
        <v>3100626</v>
      </c>
      <c r="C340" s="39" t="s">
        <v>1043</v>
      </c>
      <c r="D340" s="41">
        <v>17195018</v>
      </c>
    </row>
    <row r="341" spans="1:4" ht="22.5">
      <c r="A341" s="38" t="s">
        <v>1000</v>
      </c>
      <c r="B341" s="39">
        <v>3100627</v>
      </c>
      <c r="C341" s="39" t="s">
        <v>982</v>
      </c>
      <c r="D341" s="41">
        <v>0</v>
      </c>
    </row>
    <row r="342" spans="1:4" ht="22.5">
      <c r="A342" s="38" t="s">
        <v>1000</v>
      </c>
      <c r="B342" s="39">
        <v>3100628</v>
      </c>
      <c r="C342" s="39" t="s">
        <v>983</v>
      </c>
      <c r="D342" s="41">
        <v>0</v>
      </c>
    </row>
    <row r="343" spans="1:4" ht="22.5">
      <c r="A343" s="38" t="s">
        <v>1000</v>
      </c>
      <c r="B343" s="39">
        <v>3100629</v>
      </c>
      <c r="C343" s="39" t="s">
        <v>984</v>
      </c>
      <c r="D343" s="41">
        <v>0</v>
      </c>
    </row>
    <row r="344" spans="1:4" ht="22.5">
      <c r="A344" s="38" t="s">
        <v>1000</v>
      </c>
      <c r="B344" s="39">
        <v>3100630</v>
      </c>
      <c r="C344" s="39" t="s">
        <v>1044</v>
      </c>
      <c r="D344" s="41">
        <v>124560</v>
      </c>
    </row>
    <row r="345" spans="1:4" ht="22.5">
      <c r="A345" s="38" t="s">
        <v>1000</v>
      </c>
      <c r="B345" s="39">
        <v>3100631</v>
      </c>
      <c r="C345" s="39" t="s">
        <v>1045</v>
      </c>
      <c r="D345" s="41">
        <v>2440545</v>
      </c>
    </row>
    <row r="346" spans="1:4" ht="22.5">
      <c r="A346" s="38" t="s">
        <v>1000</v>
      </c>
      <c r="B346" s="39">
        <v>3100632</v>
      </c>
      <c r="C346" s="39" t="s">
        <v>1046</v>
      </c>
      <c r="D346" s="41">
        <v>2163884</v>
      </c>
    </row>
    <row r="347" spans="1:4" ht="22.5">
      <c r="A347" s="38" t="s">
        <v>1001</v>
      </c>
      <c r="B347" s="39">
        <v>4850101</v>
      </c>
      <c r="C347" s="39" t="s">
        <v>1047</v>
      </c>
      <c r="D347" s="41">
        <v>119952</v>
      </c>
    </row>
    <row r="348" spans="1:4" ht="22.5">
      <c r="A348" s="38" t="s">
        <v>1001</v>
      </c>
      <c r="B348" s="39">
        <v>4850102</v>
      </c>
      <c r="C348" s="39" t="s">
        <v>1048</v>
      </c>
      <c r="D348" s="41">
        <v>2453804</v>
      </c>
    </row>
    <row r="349" spans="1:4" ht="22.5">
      <c r="A349" s="38" t="s">
        <v>1001</v>
      </c>
      <c r="B349" s="39">
        <v>4850109</v>
      </c>
      <c r="C349" s="39" t="s">
        <v>1049</v>
      </c>
      <c r="D349" s="41">
        <v>2066975</v>
      </c>
    </row>
    <row r="350" spans="1:4" ht="22.5">
      <c r="A350" s="38" t="s">
        <v>1000</v>
      </c>
      <c r="B350" s="39">
        <v>3100633</v>
      </c>
      <c r="C350" s="39" t="s">
        <v>1207</v>
      </c>
      <c r="D350" s="41">
        <v>0</v>
      </c>
    </row>
    <row r="351" spans="1:4" ht="22.5">
      <c r="A351" s="38" t="s">
        <v>1000</v>
      </c>
      <c r="B351" s="39">
        <v>3100634</v>
      </c>
      <c r="C351" s="39" t="s">
        <v>895</v>
      </c>
      <c r="D351" s="41">
        <v>0</v>
      </c>
    </row>
    <row r="352" spans="1:4" ht="22.5">
      <c r="A352" s="38" t="s">
        <v>1000</v>
      </c>
      <c r="B352" s="39">
        <v>3100635</v>
      </c>
      <c r="C352" s="39" t="s">
        <v>896</v>
      </c>
      <c r="D352" s="41">
        <v>0</v>
      </c>
    </row>
    <row r="353" spans="1:4" ht="11.25">
      <c r="A353" s="38" t="s">
        <v>1000</v>
      </c>
      <c r="B353" s="39">
        <v>3100636</v>
      </c>
      <c r="C353" s="39" t="s">
        <v>207</v>
      </c>
      <c r="D353" s="41">
        <v>0</v>
      </c>
    </row>
    <row r="354" spans="1:4" ht="22.5">
      <c r="A354" s="38" t="s">
        <v>1000</v>
      </c>
      <c r="B354" s="39">
        <v>3100637</v>
      </c>
      <c r="C354" s="39" t="s">
        <v>208</v>
      </c>
      <c r="D354" s="41">
        <v>0</v>
      </c>
    </row>
    <row r="355" spans="1:4" ht="11.25">
      <c r="A355" s="38" t="s">
        <v>1000</v>
      </c>
      <c r="B355" s="39">
        <v>3100638</v>
      </c>
      <c r="C355" s="39" t="s">
        <v>209</v>
      </c>
      <c r="D355" s="41">
        <v>0</v>
      </c>
    </row>
    <row r="356" spans="1:4" ht="22.5">
      <c r="A356" s="38" t="s">
        <v>1000</v>
      </c>
      <c r="B356" s="39">
        <v>3100639</v>
      </c>
      <c r="C356" s="39" t="s">
        <v>210</v>
      </c>
      <c r="D356" s="41">
        <v>0</v>
      </c>
    </row>
    <row r="357" spans="1:4" ht="22.5">
      <c r="A357" s="38" t="s">
        <v>1000</v>
      </c>
      <c r="B357" s="39">
        <v>3100640</v>
      </c>
      <c r="C357" s="39" t="s">
        <v>211</v>
      </c>
      <c r="D357" s="41">
        <v>0</v>
      </c>
    </row>
    <row r="358" spans="1:4" ht="33.75">
      <c r="A358" s="38" t="s">
        <v>1000</v>
      </c>
      <c r="B358" s="39">
        <v>3100641</v>
      </c>
      <c r="C358" s="39" t="s">
        <v>212</v>
      </c>
      <c r="D358" s="41">
        <v>0</v>
      </c>
    </row>
    <row r="359" spans="1:4" ht="11.25">
      <c r="A359" s="38" t="s">
        <v>1000</v>
      </c>
      <c r="B359" s="39">
        <v>3100642</v>
      </c>
      <c r="C359" s="39" t="s">
        <v>213</v>
      </c>
      <c r="D359" s="41">
        <v>0</v>
      </c>
    </row>
    <row r="360" spans="1:4" ht="22.5">
      <c r="A360" s="38" t="s">
        <v>1000</v>
      </c>
      <c r="B360" s="39">
        <v>3100643</v>
      </c>
      <c r="C360" s="39" t="s">
        <v>214</v>
      </c>
      <c r="D360" s="41">
        <v>0</v>
      </c>
    </row>
    <row r="361" spans="1:4" ht="22.5">
      <c r="A361" s="38" t="s">
        <v>1000</v>
      </c>
      <c r="B361" s="39">
        <v>3100644</v>
      </c>
      <c r="C361" s="39" t="s">
        <v>215</v>
      </c>
      <c r="D361" s="41">
        <v>0</v>
      </c>
    </row>
    <row r="362" spans="1:4" ht="22.5">
      <c r="A362" s="38" t="s">
        <v>1000</v>
      </c>
      <c r="B362" s="39">
        <v>3100645</v>
      </c>
      <c r="C362" s="39" t="s">
        <v>216</v>
      </c>
      <c r="D362" s="41">
        <v>0</v>
      </c>
    </row>
    <row r="363" spans="1:4" ht="11.25">
      <c r="A363" s="38" t="s">
        <v>1000</v>
      </c>
      <c r="B363" s="39">
        <v>3100646</v>
      </c>
      <c r="C363" s="39" t="s">
        <v>217</v>
      </c>
      <c r="D363" s="41">
        <v>0</v>
      </c>
    </row>
    <row r="364" spans="1:4" ht="33.75">
      <c r="A364" s="38" t="s">
        <v>1000</v>
      </c>
      <c r="B364" s="39">
        <v>3100647</v>
      </c>
      <c r="C364" s="39" t="s">
        <v>218</v>
      </c>
      <c r="D364" s="41">
        <v>0</v>
      </c>
    </row>
    <row r="365" spans="1:4" ht="11.25">
      <c r="A365" s="38" t="s">
        <v>1000</v>
      </c>
      <c r="B365" s="39">
        <v>3100648</v>
      </c>
      <c r="C365" s="39" t="s">
        <v>219</v>
      </c>
      <c r="D365" s="41">
        <v>0</v>
      </c>
    </row>
    <row r="366" spans="1:4" ht="11.25">
      <c r="A366" s="38" t="s">
        <v>1000</v>
      </c>
      <c r="B366" s="39">
        <v>3100649</v>
      </c>
      <c r="C366" s="39" t="s">
        <v>220</v>
      </c>
      <c r="D366" s="41">
        <v>0</v>
      </c>
    </row>
    <row r="367" spans="1:4" ht="22.5">
      <c r="A367" s="38" t="s">
        <v>1000</v>
      </c>
      <c r="B367" s="39">
        <v>3100650</v>
      </c>
      <c r="C367" s="39" t="s">
        <v>221</v>
      </c>
      <c r="D367" s="41">
        <v>0</v>
      </c>
    </row>
    <row r="368" spans="1:4" ht="11.25">
      <c r="A368" s="38" t="s">
        <v>1000</v>
      </c>
      <c r="B368" s="39">
        <v>3100651</v>
      </c>
      <c r="C368" s="39" t="s">
        <v>222</v>
      </c>
      <c r="D368" s="41">
        <v>0</v>
      </c>
    </row>
    <row r="369" spans="1:4" ht="22.5">
      <c r="A369" s="38" t="s">
        <v>1000</v>
      </c>
      <c r="B369" s="39">
        <v>3100652</v>
      </c>
      <c r="C369" s="39" t="s">
        <v>223</v>
      </c>
      <c r="D369" s="41">
        <v>0</v>
      </c>
    </row>
    <row r="370" spans="1:4" ht="11.25">
      <c r="A370" s="38" t="s">
        <v>1000</v>
      </c>
      <c r="B370" s="39">
        <v>3100653</v>
      </c>
      <c r="C370" s="39" t="s">
        <v>224</v>
      </c>
      <c r="D370" s="41">
        <v>0</v>
      </c>
    </row>
    <row r="371" spans="1:4" ht="22.5">
      <c r="A371" s="38" t="s">
        <v>1000</v>
      </c>
      <c r="B371" s="39">
        <v>3100654</v>
      </c>
      <c r="C371" s="39" t="s">
        <v>1080</v>
      </c>
      <c r="D371" s="41">
        <v>0</v>
      </c>
    </row>
    <row r="372" spans="1:4" ht="11.25">
      <c r="A372" s="38" t="s">
        <v>1000</v>
      </c>
      <c r="B372" s="39">
        <v>3100655</v>
      </c>
      <c r="C372" s="39" t="s">
        <v>1081</v>
      </c>
      <c r="D372" s="41">
        <v>0</v>
      </c>
    </row>
    <row r="373" spans="1:4" ht="22.5">
      <c r="A373" s="38" t="s">
        <v>1000</v>
      </c>
      <c r="B373" s="39">
        <v>3100656</v>
      </c>
      <c r="C373" s="39" t="s">
        <v>1082</v>
      </c>
      <c r="D373" s="41">
        <v>0</v>
      </c>
    </row>
    <row r="374" spans="1:4" ht="22.5">
      <c r="A374" s="38" t="s">
        <v>1000</v>
      </c>
      <c r="B374" s="39">
        <v>3100657</v>
      </c>
      <c r="C374" s="39" t="s">
        <v>1083</v>
      </c>
      <c r="D374" s="41">
        <v>0</v>
      </c>
    </row>
    <row r="375" spans="1:4" ht="22.5">
      <c r="A375" s="38" t="s">
        <v>1000</v>
      </c>
      <c r="B375" s="39">
        <v>3100658</v>
      </c>
      <c r="C375" s="39" t="s">
        <v>1084</v>
      </c>
      <c r="D375" s="41">
        <v>0</v>
      </c>
    </row>
    <row r="376" spans="1:4" ht="33.75">
      <c r="A376" s="38" t="s">
        <v>1000</v>
      </c>
      <c r="B376" s="39">
        <v>3100659</v>
      </c>
      <c r="C376" s="39" t="s">
        <v>1085</v>
      </c>
      <c r="D376" s="41">
        <v>0</v>
      </c>
    </row>
    <row r="377" spans="1:4" ht="11.25">
      <c r="A377" s="38" t="s">
        <v>1000</v>
      </c>
      <c r="B377" s="39">
        <v>3100660</v>
      </c>
      <c r="C377" s="39" t="s">
        <v>1086</v>
      </c>
      <c r="D377" s="41">
        <v>0</v>
      </c>
    </row>
    <row r="378" spans="1:4" ht="11.25">
      <c r="A378" s="38" t="s">
        <v>1000</v>
      </c>
      <c r="B378" s="39">
        <v>3100661</v>
      </c>
      <c r="C378" s="39" t="s">
        <v>1087</v>
      </c>
      <c r="D378" s="41">
        <v>0</v>
      </c>
    </row>
    <row r="379" spans="1:4" ht="22.5">
      <c r="A379" s="38" t="s">
        <v>1001</v>
      </c>
      <c r="B379" s="39">
        <v>4850110</v>
      </c>
      <c r="C379" s="39" t="s">
        <v>1050</v>
      </c>
      <c r="D379" s="41">
        <v>0</v>
      </c>
    </row>
    <row r="380" spans="1:4" ht="22.5">
      <c r="A380" s="38" t="s">
        <v>1001</v>
      </c>
      <c r="B380" s="39">
        <v>4850111</v>
      </c>
      <c r="C380" s="39" t="s">
        <v>1051</v>
      </c>
      <c r="D380" s="41">
        <v>0</v>
      </c>
    </row>
    <row r="381" spans="1:4" ht="22.5">
      <c r="A381" s="38" t="s">
        <v>1001</v>
      </c>
      <c r="B381" s="39">
        <v>4850112</v>
      </c>
      <c r="C381" s="39" t="s">
        <v>206</v>
      </c>
      <c r="D381" s="41">
        <v>0</v>
      </c>
    </row>
    <row r="382" spans="1:4" ht="22.5">
      <c r="A382" s="38" t="s">
        <v>1000</v>
      </c>
      <c r="B382" s="39">
        <v>3100662</v>
      </c>
      <c r="C382" s="39" t="s">
        <v>1250</v>
      </c>
      <c r="D382" s="41">
        <v>0</v>
      </c>
    </row>
    <row r="383" spans="1:4" ht="22.5">
      <c r="A383" s="38" t="s">
        <v>1000</v>
      </c>
      <c r="B383" s="39">
        <v>3100663</v>
      </c>
      <c r="C383" s="39" t="s">
        <v>1251</v>
      </c>
      <c r="D383" s="41">
        <v>0</v>
      </c>
    </row>
    <row r="384" spans="1:4" ht="22.5">
      <c r="A384" s="38" t="s">
        <v>1000</v>
      </c>
      <c r="B384" s="39">
        <v>3100664</v>
      </c>
      <c r="C384" s="39" t="s">
        <v>1252</v>
      </c>
      <c r="D384" s="41">
        <v>0</v>
      </c>
    </row>
    <row r="385" spans="1:4" ht="11.25">
      <c r="A385" s="35">
        <v>36</v>
      </c>
      <c r="B385" s="36" t="s">
        <v>985</v>
      </c>
      <c r="C385" s="35" t="s">
        <v>986</v>
      </c>
      <c r="D385" s="37">
        <f>SUM(D386:D400)-SUM(D401:D402)+SUM(D403:D421)-SUM(D422:D423)+D424+D425</f>
        <v>530777</v>
      </c>
    </row>
    <row r="386" spans="1:4" ht="11.25">
      <c r="A386" s="38" t="s">
        <v>1000</v>
      </c>
      <c r="B386" s="39">
        <v>3100433</v>
      </c>
      <c r="C386" s="39" t="s">
        <v>987</v>
      </c>
      <c r="D386" s="41">
        <v>0</v>
      </c>
    </row>
    <row r="387" spans="1:4" ht="22.5">
      <c r="A387" s="38" t="s">
        <v>1000</v>
      </c>
      <c r="B387" s="39">
        <v>3100707</v>
      </c>
      <c r="C387" s="39" t="s">
        <v>246</v>
      </c>
      <c r="D387" s="41">
        <v>175021</v>
      </c>
    </row>
    <row r="388" spans="1:4" ht="33.75">
      <c r="A388" s="38" t="s">
        <v>1000</v>
      </c>
      <c r="B388" s="39">
        <v>3100708</v>
      </c>
      <c r="C388" s="39" t="s">
        <v>1104</v>
      </c>
      <c r="D388" s="41">
        <v>95932</v>
      </c>
    </row>
    <row r="389" spans="1:4" ht="11.25">
      <c r="A389" s="38" t="s">
        <v>1000</v>
      </c>
      <c r="B389" s="39">
        <v>3100709</v>
      </c>
      <c r="C389" s="39" t="s">
        <v>1105</v>
      </c>
      <c r="D389" s="41">
        <v>0</v>
      </c>
    </row>
    <row r="390" spans="1:4" ht="22.5">
      <c r="A390" s="38" t="s">
        <v>1000</v>
      </c>
      <c r="B390" s="39">
        <v>3100710</v>
      </c>
      <c r="C390" s="39" t="s">
        <v>1106</v>
      </c>
      <c r="D390" s="41">
        <v>33243</v>
      </c>
    </row>
    <row r="391" spans="1:4" ht="22.5">
      <c r="A391" s="38" t="s">
        <v>1000</v>
      </c>
      <c r="B391" s="39">
        <v>3100711</v>
      </c>
      <c r="C391" s="39" t="s">
        <v>1107</v>
      </c>
      <c r="D391" s="41">
        <v>86767</v>
      </c>
    </row>
    <row r="392" spans="1:4" ht="22.5">
      <c r="A392" s="38" t="s">
        <v>1000</v>
      </c>
      <c r="B392" s="39">
        <v>3100712</v>
      </c>
      <c r="C392" s="39" t="s">
        <v>1108</v>
      </c>
      <c r="D392" s="41">
        <v>62259</v>
      </c>
    </row>
    <row r="393" spans="1:4" ht="33.75">
      <c r="A393" s="38" t="s">
        <v>1000</v>
      </c>
      <c r="B393" s="39">
        <v>3100713</v>
      </c>
      <c r="C393" s="39" t="s">
        <v>56</v>
      </c>
      <c r="D393" s="41">
        <v>15409</v>
      </c>
    </row>
    <row r="394" spans="1:4" ht="22.5">
      <c r="A394" s="38" t="s">
        <v>1000</v>
      </c>
      <c r="B394" s="39">
        <v>3100714</v>
      </c>
      <c r="C394" s="39" t="s">
        <v>57</v>
      </c>
      <c r="D394" s="41">
        <v>11135</v>
      </c>
    </row>
    <row r="395" spans="1:4" ht="22.5">
      <c r="A395" s="38" t="s">
        <v>1000</v>
      </c>
      <c r="B395" s="39">
        <v>3100715</v>
      </c>
      <c r="C395" s="39" t="s">
        <v>58</v>
      </c>
      <c r="D395" s="41">
        <v>12829</v>
      </c>
    </row>
    <row r="396" spans="1:4" ht="22.5">
      <c r="A396" s="38" t="s">
        <v>1000</v>
      </c>
      <c r="B396" s="39">
        <v>3100716</v>
      </c>
      <c r="C396" s="39" t="s">
        <v>59</v>
      </c>
      <c r="D396" s="41">
        <v>39205</v>
      </c>
    </row>
    <row r="397" spans="1:4" ht="22.5">
      <c r="A397" s="38" t="s">
        <v>1000</v>
      </c>
      <c r="B397" s="39">
        <v>3100717</v>
      </c>
      <c r="C397" s="39" t="s">
        <v>988</v>
      </c>
      <c r="D397" s="41">
        <v>0</v>
      </c>
    </row>
    <row r="398" spans="1:4" ht="22.5">
      <c r="A398" s="38" t="s">
        <v>1000</v>
      </c>
      <c r="B398" s="39">
        <v>3100718</v>
      </c>
      <c r="C398" s="39" t="s">
        <v>989</v>
      </c>
      <c r="D398" s="41">
        <v>0</v>
      </c>
    </row>
    <row r="399" spans="1:4" ht="22.5">
      <c r="A399" s="38" t="s">
        <v>1000</v>
      </c>
      <c r="B399" s="39">
        <v>3100719</v>
      </c>
      <c r="C399" s="39" t="s">
        <v>60</v>
      </c>
      <c r="D399" s="41">
        <v>19233</v>
      </c>
    </row>
    <row r="400" spans="1:4" ht="22.5">
      <c r="A400" s="38" t="s">
        <v>1000</v>
      </c>
      <c r="B400" s="39">
        <v>3100720</v>
      </c>
      <c r="C400" s="39" t="s">
        <v>61</v>
      </c>
      <c r="D400" s="41">
        <v>0</v>
      </c>
    </row>
    <row r="401" spans="1:4" ht="22.5">
      <c r="A401" s="38" t="s">
        <v>1001</v>
      </c>
      <c r="B401" s="39">
        <v>4850103</v>
      </c>
      <c r="C401" s="39" t="s">
        <v>289</v>
      </c>
      <c r="D401" s="41">
        <v>20256</v>
      </c>
    </row>
    <row r="402" spans="1:4" ht="22.5">
      <c r="A402" s="38" t="s">
        <v>1001</v>
      </c>
      <c r="B402" s="39">
        <v>4850104</v>
      </c>
      <c r="C402" s="39" t="s">
        <v>290</v>
      </c>
      <c r="D402" s="41">
        <v>0</v>
      </c>
    </row>
    <row r="403" spans="1:4" ht="22.5">
      <c r="A403" s="38" t="s">
        <v>1000</v>
      </c>
      <c r="B403" s="39">
        <v>3100721</v>
      </c>
      <c r="C403" s="39" t="s">
        <v>62</v>
      </c>
      <c r="D403" s="41">
        <v>0</v>
      </c>
    </row>
    <row r="404" spans="1:4" ht="22.5">
      <c r="A404" s="38" t="s">
        <v>1000</v>
      </c>
      <c r="B404" s="39">
        <v>3100722</v>
      </c>
      <c r="C404" s="39" t="s">
        <v>63</v>
      </c>
      <c r="D404" s="41">
        <v>0</v>
      </c>
    </row>
    <row r="405" spans="1:4" ht="33.75">
      <c r="A405" s="38" t="s">
        <v>1000</v>
      </c>
      <c r="B405" s="39">
        <v>3100723</v>
      </c>
      <c r="C405" s="39" t="s">
        <v>64</v>
      </c>
      <c r="D405" s="41">
        <v>0</v>
      </c>
    </row>
    <row r="406" spans="1:4" ht="11.25">
      <c r="A406" s="38" t="s">
        <v>1000</v>
      </c>
      <c r="B406" s="39">
        <v>3100724</v>
      </c>
      <c r="C406" s="39" t="s">
        <v>65</v>
      </c>
      <c r="D406" s="41">
        <v>0</v>
      </c>
    </row>
    <row r="407" spans="1:4" ht="22.5">
      <c r="A407" s="38" t="s">
        <v>1000</v>
      </c>
      <c r="B407" s="39">
        <v>3100725</v>
      </c>
      <c r="C407" s="39" t="s">
        <v>66</v>
      </c>
      <c r="D407" s="41">
        <v>0</v>
      </c>
    </row>
    <row r="408" spans="1:4" ht="22.5">
      <c r="A408" s="38" t="s">
        <v>1000</v>
      </c>
      <c r="B408" s="39">
        <v>3100726</v>
      </c>
      <c r="C408" s="39" t="s">
        <v>67</v>
      </c>
      <c r="D408" s="41">
        <v>0</v>
      </c>
    </row>
    <row r="409" spans="1:4" ht="22.5">
      <c r="A409" s="38" t="s">
        <v>1000</v>
      </c>
      <c r="B409" s="39">
        <v>3100727</v>
      </c>
      <c r="C409" s="39" t="s">
        <v>68</v>
      </c>
      <c r="D409" s="41">
        <v>0</v>
      </c>
    </row>
    <row r="410" spans="1:4" ht="33.75">
      <c r="A410" s="38" t="s">
        <v>1000</v>
      </c>
      <c r="B410" s="39">
        <v>3100728</v>
      </c>
      <c r="C410" s="39" t="s">
        <v>69</v>
      </c>
      <c r="D410" s="41">
        <v>0</v>
      </c>
    </row>
    <row r="411" spans="1:4" ht="22.5">
      <c r="A411" s="38" t="s">
        <v>1000</v>
      </c>
      <c r="B411" s="39">
        <v>3100729</v>
      </c>
      <c r="C411" s="39" t="s">
        <v>70</v>
      </c>
      <c r="D411" s="41">
        <v>0</v>
      </c>
    </row>
    <row r="412" spans="1:4" ht="22.5">
      <c r="A412" s="38" t="s">
        <v>1000</v>
      </c>
      <c r="B412" s="39">
        <v>3100730</v>
      </c>
      <c r="C412" s="39" t="s">
        <v>71</v>
      </c>
      <c r="D412" s="41">
        <v>0</v>
      </c>
    </row>
    <row r="413" spans="1:4" ht="22.5">
      <c r="A413" s="38" t="s">
        <v>1000</v>
      </c>
      <c r="B413" s="39">
        <v>3100731</v>
      </c>
      <c r="C413" s="39" t="s">
        <v>72</v>
      </c>
      <c r="D413" s="41">
        <v>0</v>
      </c>
    </row>
    <row r="414" spans="1:4" ht="11.25">
      <c r="A414" s="38" t="s">
        <v>1000</v>
      </c>
      <c r="B414" s="39">
        <v>3100732</v>
      </c>
      <c r="C414" s="39" t="s">
        <v>73</v>
      </c>
      <c r="D414" s="41">
        <v>0</v>
      </c>
    </row>
    <row r="415" spans="1:4" ht="22.5">
      <c r="A415" s="38" t="s">
        <v>1000</v>
      </c>
      <c r="B415" s="39">
        <v>3100733</v>
      </c>
      <c r="C415" s="39" t="s">
        <v>74</v>
      </c>
      <c r="D415" s="41">
        <v>0</v>
      </c>
    </row>
    <row r="416" spans="1:4" ht="22.5">
      <c r="A416" s="38" t="s">
        <v>1000</v>
      </c>
      <c r="B416" s="39">
        <v>3100734</v>
      </c>
      <c r="C416" s="39" t="s">
        <v>75</v>
      </c>
      <c r="D416" s="41">
        <v>0</v>
      </c>
    </row>
    <row r="417" spans="1:4" ht="22.5">
      <c r="A417" s="38" t="s">
        <v>1000</v>
      </c>
      <c r="B417" s="39">
        <v>3100735</v>
      </c>
      <c r="C417" s="39" t="s">
        <v>76</v>
      </c>
      <c r="D417" s="41">
        <v>0</v>
      </c>
    </row>
    <row r="418" spans="1:4" ht="22.5">
      <c r="A418" s="38" t="s">
        <v>1000</v>
      </c>
      <c r="B418" s="39">
        <v>3100736</v>
      </c>
      <c r="C418" s="39" t="s">
        <v>1205</v>
      </c>
      <c r="D418" s="41">
        <v>0</v>
      </c>
    </row>
    <row r="419" spans="1:4" ht="22.5">
      <c r="A419" s="38" t="s">
        <v>1000</v>
      </c>
      <c r="B419" s="39">
        <v>3100737</v>
      </c>
      <c r="C419" s="39" t="s">
        <v>1206</v>
      </c>
      <c r="D419" s="41">
        <v>0</v>
      </c>
    </row>
    <row r="420" spans="1:4" ht="22.5">
      <c r="A420" s="38" t="s">
        <v>1000</v>
      </c>
      <c r="B420" s="39">
        <v>3100738</v>
      </c>
      <c r="C420" s="39" t="s">
        <v>77</v>
      </c>
      <c r="D420" s="41">
        <v>0</v>
      </c>
    </row>
    <row r="421" spans="1:4" ht="22.5">
      <c r="A421" s="38" t="s">
        <v>1000</v>
      </c>
      <c r="B421" s="39">
        <v>3100739</v>
      </c>
      <c r="C421" s="39" t="s">
        <v>78</v>
      </c>
      <c r="D421" s="41">
        <v>0</v>
      </c>
    </row>
    <row r="422" spans="1:4" ht="22.5">
      <c r="A422" s="42" t="s">
        <v>1001</v>
      </c>
      <c r="B422" s="39">
        <v>4850113</v>
      </c>
      <c r="C422" s="39" t="s">
        <v>79</v>
      </c>
      <c r="D422" s="41">
        <v>0</v>
      </c>
    </row>
    <row r="423" spans="1:4" ht="22.5">
      <c r="A423" s="42" t="s">
        <v>1001</v>
      </c>
      <c r="B423" s="39">
        <v>4850114</v>
      </c>
      <c r="C423" s="39" t="s">
        <v>80</v>
      </c>
      <c r="D423" s="41">
        <v>0</v>
      </c>
    </row>
    <row r="424" spans="1:4" ht="22.5">
      <c r="A424" s="38" t="s">
        <v>1000</v>
      </c>
      <c r="B424" s="39">
        <v>3100740</v>
      </c>
      <c r="C424" s="39" t="s">
        <v>1253</v>
      </c>
      <c r="D424" s="41">
        <v>0</v>
      </c>
    </row>
    <row r="425" spans="1:4" ht="22.5">
      <c r="A425" s="38" t="s">
        <v>1000</v>
      </c>
      <c r="B425" s="39">
        <v>3100741</v>
      </c>
      <c r="C425" s="39" t="s">
        <v>1254</v>
      </c>
      <c r="D425" s="41">
        <v>0</v>
      </c>
    </row>
    <row r="426" spans="1:4" ht="11.25">
      <c r="A426" s="35">
        <v>37</v>
      </c>
      <c r="B426" s="36" t="s">
        <v>990</v>
      </c>
      <c r="C426" s="35" t="s">
        <v>991</v>
      </c>
      <c r="D426" s="37">
        <f>SUM(D427:D441)-SUM(D442:D443)+SUM(D444:D462)-SUM(D463:D464)+D465+D466</f>
        <v>25111462</v>
      </c>
    </row>
    <row r="427" spans="1:4" ht="11.25">
      <c r="A427" s="38" t="s">
        <v>1000</v>
      </c>
      <c r="B427" s="39">
        <v>3100434</v>
      </c>
      <c r="C427" s="39" t="s">
        <v>992</v>
      </c>
      <c r="D427" s="41">
        <v>367462</v>
      </c>
    </row>
    <row r="428" spans="1:4" ht="22.5">
      <c r="A428" s="38" t="s">
        <v>1000</v>
      </c>
      <c r="B428" s="39">
        <v>3100807</v>
      </c>
      <c r="C428" s="39" t="s">
        <v>81</v>
      </c>
      <c r="D428" s="41">
        <v>87251</v>
      </c>
    </row>
    <row r="429" spans="1:4" ht="33.75">
      <c r="A429" s="38" t="s">
        <v>1000</v>
      </c>
      <c r="B429" s="39">
        <v>3100808</v>
      </c>
      <c r="C429" s="39" t="s">
        <v>1145</v>
      </c>
      <c r="D429" s="41">
        <v>37000</v>
      </c>
    </row>
    <row r="430" spans="1:4" ht="11.25">
      <c r="A430" s="38" t="s">
        <v>1000</v>
      </c>
      <c r="B430" s="39">
        <v>3100809</v>
      </c>
      <c r="C430" s="39" t="s">
        <v>1146</v>
      </c>
      <c r="D430" s="41">
        <v>0</v>
      </c>
    </row>
    <row r="431" spans="1:4" ht="22.5">
      <c r="A431" s="38" t="s">
        <v>1000</v>
      </c>
      <c r="B431" s="39">
        <v>3100810</v>
      </c>
      <c r="C431" s="39" t="s">
        <v>1147</v>
      </c>
      <c r="D431" s="41">
        <v>21081</v>
      </c>
    </row>
    <row r="432" spans="1:4" ht="22.5">
      <c r="A432" s="38" t="s">
        <v>1000</v>
      </c>
      <c r="B432" s="39">
        <v>3100811</v>
      </c>
      <c r="C432" s="39" t="s">
        <v>1148</v>
      </c>
      <c r="D432" s="41">
        <v>37478</v>
      </c>
    </row>
    <row r="433" spans="1:4" ht="22.5">
      <c r="A433" s="38" t="s">
        <v>1000</v>
      </c>
      <c r="B433" s="39">
        <v>3100812</v>
      </c>
      <c r="C433" s="39" t="s">
        <v>1149</v>
      </c>
      <c r="D433" s="41">
        <v>15551652</v>
      </c>
    </row>
    <row r="434" spans="1:4" ht="33.75">
      <c r="A434" s="38" t="s">
        <v>1000</v>
      </c>
      <c r="B434" s="39">
        <v>3100813</v>
      </c>
      <c r="C434" s="39" t="s">
        <v>1150</v>
      </c>
      <c r="D434" s="41">
        <v>1216377</v>
      </c>
    </row>
    <row r="435" spans="1:4" ht="22.5">
      <c r="A435" s="38" t="s">
        <v>1000</v>
      </c>
      <c r="B435" s="39">
        <v>3100814</v>
      </c>
      <c r="C435" s="39" t="s">
        <v>1151</v>
      </c>
      <c r="D435" s="41">
        <v>1331636</v>
      </c>
    </row>
    <row r="436" spans="1:4" ht="22.5">
      <c r="A436" s="38" t="s">
        <v>1000</v>
      </c>
      <c r="B436" s="39">
        <v>3100815</v>
      </c>
      <c r="C436" s="39" t="s">
        <v>285</v>
      </c>
      <c r="D436" s="41">
        <v>1138697</v>
      </c>
    </row>
    <row r="437" spans="1:4" ht="22.5">
      <c r="A437" s="38" t="s">
        <v>1000</v>
      </c>
      <c r="B437" s="39">
        <v>3100816</v>
      </c>
      <c r="C437" s="39" t="s">
        <v>286</v>
      </c>
      <c r="D437" s="41">
        <v>5313790</v>
      </c>
    </row>
    <row r="438" spans="1:4" ht="22.5">
      <c r="A438" s="38" t="s">
        <v>1000</v>
      </c>
      <c r="B438" s="39">
        <v>3100817</v>
      </c>
      <c r="C438" s="39" t="s">
        <v>993</v>
      </c>
      <c r="D438" s="41">
        <v>0</v>
      </c>
    </row>
    <row r="439" spans="1:4" ht="22.5">
      <c r="A439" s="38" t="s">
        <v>1000</v>
      </c>
      <c r="B439" s="39">
        <v>3100818</v>
      </c>
      <c r="C439" s="39" t="s">
        <v>994</v>
      </c>
      <c r="D439" s="41">
        <v>0</v>
      </c>
    </row>
    <row r="440" spans="1:4" ht="22.5">
      <c r="A440" s="38" t="s">
        <v>1000</v>
      </c>
      <c r="B440" s="39">
        <v>3100819</v>
      </c>
      <c r="C440" s="39" t="s">
        <v>287</v>
      </c>
      <c r="D440" s="41">
        <v>3910</v>
      </c>
    </row>
    <row r="441" spans="1:4" ht="22.5">
      <c r="A441" s="38" t="s">
        <v>1000</v>
      </c>
      <c r="B441" s="39">
        <v>3100820</v>
      </c>
      <c r="C441" s="39" t="s">
        <v>288</v>
      </c>
      <c r="D441" s="41">
        <v>649597</v>
      </c>
    </row>
    <row r="442" spans="1:4" ht="22.5">
      <c r="A442" s="38" t="s">
        <v>1001</v>
      </c>
      <c r="B442" s="39">
        <v>4850105</v>
      </c>
      <c r="C442" s="39" t="s">
        <v>291</v>
      </c>
      <c r="D442" s="41">
        <v>3640</v>
      </c>
    </row>
    <row r="443" spans="1:4" ht="22.5">
      <c r="A443" s="38" t="s">
        <v>1001</v>
      </c>
      <c r="B443" s="39">
        <v>4850106</v>
      </c>
      <c r="C443" s="39" t="s">
        <v>292</v>
      </c>
      <c r="D443" s="41">
        <v>640829</v>
      </c>
    </row>
    <row r="444" spans="1:4" ht="22.5">
      <c r="A444" s="38" t="s">
        <v>1000</v>
      </c>
      <c r="B444" s="39">
        <v>3100828</v>
      </c>
      <c r="C444" s="39" t="s">
        <v>897</v>
      </c>
      <c r="D444" s="41">
        <v>0</v>
      </c>
    </row>
    <row r="445" spans="1:4" ht="22.5">
      <c r="A445" s="38" t="s">
        <v>1000</v>
      </c>
      <c r="B445" s="39">
        <v>3100829</v>
      </c>
      <c r="C445" s="39" t="s">
        <v>293</v>
      </c>
      <c r="D445" s="41">
        <v>0</v>
      </c>
    </row>
    <row r="446" spans="1:4" ht="33.75">
      <c r="A446" s="38" t="s">
        <v>1000</v>
      </c>
      <c r="B446" s="39">
        <v>3100830</v>
      </c>
      <c r="C446" s="39" t="s">
        <v>294</v>
      </c>
      <c r="D446" s="41">
        <v>0</v>
      </c>
    </row>
    <row r="447" spans="1:4" ht="11.25">
      <c r="A447" s="38" t="s">
        <v>1000</v>
      </c>
      <c r="B447" s="39">
        <v>3100831</v>
      </c>
      <c r="C447" s="39" t="s">
        <v>295</v>
      </c>
      <c r="D447" s="41">
        <v>0</v>
      </c>
    </row>
    <row r="448" spans="1:4" ht="22.5">
      <c r="A448" s="38" t="s">
        <v>1000</v>
      </c>
      <c r="B448" s="39">
        <v>3100832</v>
      </c>
      <c r="C448" s="39" t="s">
        <v>1168</v>
      </c>
      <c r="D448" s="41">
        <v>0</v>
      </c>
    </row>
    <row r="449" spans="1:4" ht="22.5">
      <c r="A449" s="38" t="s">
        <v>1000</v>
      </c>
      <c r="B449" s="39">
        <v>3100833</v>
      </c>
      <c r="C449" s="39" t="s">
        <v>1169</v>
      </c>
      <c r="D449" s="41">
        <v>0</v>
      </c>
    </row>
    <row r="450" spans="1:4" ht="22.5">
      <c r="A450" s="38" t="s">
        <v>1000</v>
      </c>
      <c r="B450" s="39">
        <v>3100834</v>
      </c>
      <c r="C450" s="39" t="s">
        <v>1170</v>
      </c>
      <c r="D450" s="41">
        <v>0</v>
      </c>
    </row>
    <row r="451" spans="1:4" ht="33.75">
      <c r="A451" s="38" t="s">
        <v>1000</v>
      </c>
      <c r="B451" s="39">
        <v>3100835</v>
      </c>
      <c r="C451" s="39" t="s">
        <v>1171</v>
      </c>
      <c r="D451" s="41">
        <v>0</v>
      </c>
    </row>
    <row r="452" spans="1:4" ht="22.5">
      <c r="A452" s="38" t="s">
        <v>1000</v>
      </c>
      <c r="B452" s="39">
        <v>3100836</v>
      </c>
      <c r="C452" s="39" t="s">
        <v>1172</v>
      </c>
      <c r="D452" s="41">
        <v>0</v>
      </c>
    </row>
    <row r="453" spans="1:4" ht="22.5">
      <c r="A453" s="38" t="s">
        <v>1000</v>
      </c>
      <c r="B453" s="39">
        <v>3100837</v>
      </c>
      <c r="C453" s="39" t="s">
        <v>1173</v>
      </c>
      <c r="D453" s="41">
        <v>0</v>
      </c>
    </row>
    <row r="454" spans="1:4" ht="22.5">
      <c r="A454" s="38" t="s">
        <v>1000</v>
      </c>
      <c r="B454" s="39">
        <v>3100838</v>
      </c>
      <c r="C454" s="39" t="s">
        <v>1174</v>
      </c>
      <c r="D454" s="41">
        <v>0</v>
      </c>
    </row>
    <row r="455" spans="1:4" ht="11.25">
      <c r="A455" s="38" t="s">
        <v>1000</v>
      </c>
      <c r="B455" s="39">
        <v>3100839</v>
      </c>
      <c r="C455" s="39" t="s">
        <v>1175</v>
      </c>
      <c r="D455" s="41">
        <v>0</v>
      </c>
    </row>
    <row r="456" spans="1:4" ht="22.5">
      <c r="A456" s="38" t="s">
        <v>1000</v>
      </c>
      <c r="B456" s="39">
        <v>3100840</v>
      </c>
      <c r="C456" s="39" t="s">
        <v>1176</v>
      </c>
      <c r="D456" s="41">
        <v>0</v>
      </c>
    </row>
    <row r="457" spans="1:4" ht="11.25">
      <c r="A457" s="38" t="s">
        <v>1000</v>
      </c>
      <c r="B457" s="39">
        <v>3100841</v>
      </c>
      <c r="C457" s="39" t="s">
        <v>1177</v>
      </c>
      <c r="D457" s="41">
        <v>0</v>
      </c>
    </row>
    <row r="458" spans="1:4" ht="22.5">
      <c r="A458" s="38" t="s">
        <v>1000</v>
      </c>
      <c r="B458" s="39">
        <v>3100842</v>
      </c>
      <c r="C458" s="39" t="s">
        <v>1178</v>
      </c>
      <c r="D458" s="41">
        <v>0</v>
      </c>
    </row>
    <row r="459" spans="1:4" ht="22.5">
      <c r="A459" s="38" t="s">
        <v>1000</v>
      </c>
      <c r="B459" s="39">
        <v>3100843</v>
      </c>
      <c r="C459" s="39" t="s">
        <v>1203</v>
      </c>
      <c r="D459" s="41">
        <v>0</v>
      </c>
    </row>
    <row r="460" spans="1:4" ht="22.5">
      <c r="A460" s="38" t="s">
        <v>1000</v>
      </c>
      <c r="B460" s="39">
        <v>3100844</v>
      </c>
      <c r="C460" s="39" t="s">
        <v>1204</v>
      </c>
      <c r="D460" s="41">
        <v>0</v>
      </c>
    </row>
    <row r="461" spans="1:4" ht="22.5">
      <c r="A461" s="38" t="s">
        <v>1000</v>
      </c>
      <c r="B461" s="39">
        <v>3100845</v>
      </c>
      <c r="C461" s="39" t="s">
        <v>1179</v>
      </c>
      <c r="D461" s="41">
        <v>0</v>
      </c>
    </row>
    <row r="462" spans="1:4" ht="22.5">
      <c r="A462" s="38" t="s">
        <v>1000</v>
      </c>
      <c r="B462" s="39">
        <v>3100846</v>
      </c>
      <c r="C462" s="39" t="s">
        <v>1180</v>
      </c>
      <c r="D462" s="41">
        <v>0</v>
      </c>
    </row>
    <row r="463" spans="1:4" ht="22.5">
      <c r="A463" s="42" t="s">
        <v>1001</v>
      </c>
      <c r="B463" s="39">
        <v>4850115</v>
      </c>
      <c r="C463" s="39" t="s">
        <v>309</v>
      </c>
      <c r="D463" s="41">
        <v>0</v>
      </c>
    </row>
    <row r="464" spans="1:4" ht="22.5">
      <c r="A464" s="42" t="s">
        <v>1001</v>
      </c>
      <c r="B464" s="39">
        <v>4850116</v>
      </c>
      <c r="C464" s="39" t="s">
        <v>310</v>
      </c>
      <c r="D464" s="41">
        <v>0</v>
      </c>
    </row>
    <row r="465" spans="1:4" ht="22.5">
      <c r="A465" s="38" t="s">
        <v>1000</v>
      </c>
      <c r="B465" s="39">
        <v>3100847</v>
      </c>
      <c r="C465" s="39" t="s">
        <v>1255</v>
      </c>
      <c r="D465" s="41">
        <v>0</v>
      </c>
    </row>
    <row r="466" spans="1:4" ht="22.5">
      <c r="A466" s="38" t="s">
        <v>1000</v>
      </c>
      <c r="B466" s="39">
        <v>3100848</v>
      </c>
      <c r="C466" s="39" t="s">
        <v>1256</v>
      </c>
      <c r="D466" s="41">
        <v>0</v>
      </c>
    </row>
    <row r="467" spans="1:4" ht="11.25">
      <c r="A467" s="35">
        <v>38</v>
      </c>
      <c r="B467" s="36" t="s">
        <v>995</v>
      </c>
      <c r="C467" s="35" t="s">
        <v>996</v>
      </c>
      <c r="D467" s="37">
        <f>SUM(D468:D482)-SUM(D483:D484)+SUM(D485:D503)-SUM(D504:D505)+D506+D507</f>
        <v>23658464</v>
      </c>
    </row>
    <row r="468" spans="1:4" ht="22.5">
      <c r="A468" s="38" t="s">
        <v>1000</v>
      </c>
      <c r="B468" s="39">
        <v>3100435</v>
      </c>
      <c r="C468" s="39" t="s">
        <v>1012</v>
      </c>
      <c r="D468" s="41">
        <v>0</v>
      </c>
    </row>
    <row r="469" spans="1:4" ht="22.5">
      <c r="A469" s="38" t="s">
        <v>1000</v>
      </c>
      <c r="B469" s="39">
        <v>3100907</v>
      </c>
      <c r="C469" s="39" t="s">
        <v>311</v>
      </c>
      <c r="D469" s="41">
        <v>1114173</v>
      </c>
    </row>
    <row r="470" spans="1:4" ht="33.75">
      <c r="A470" s="38" t="s">
        <v>1000</v>
      </c>
      <c r="B470" s="39">
        <v>3100908</v>
      </c>
      <c r="C470" s="39" t="s">
        <v>1189</v>
      </c>
      <c r="D470" s="41">
        <v>732810</v>
      </c>
    </row>
    <row r="471" spans="1:4" ht="11.25">
      <c r="A471" s="38" t="s">
        <v>1000</v>
      </c>
      <c r="B471" s="39">
        <v>3100909</v>
      </c>
      <c r="C471" s="39" t="s">
        <v>1190</v>
      </c>
      <c r="D471" s="41">
        <v>0</v>
      </c>
    </row>
    <row r="472" spans="1:4" ht="22.5">
      <c r="A472" s="38" t="s">
        <v>1000</v>
      </c>
      <c r="B472" s="39">
        <v>3100910</v>
      </c>
      <c r="C472" s="39" t="s">
        <v>1191</v>
      </c>
      <c r="D472" s="41">
        <v>278632</v>
      </c>
    </row>
    <row r="473" spans="1:4" ht="22.5">
      <c r="A473" s="38" t="s">
        <v>1000</v>
      </c>
      <c r="B473" s="39">
        <v>3100911</v>
      </c>
      <c r="C473" s="39" t="s">
        <v>1192</v>
      </c>
      <c r="D473" s="41">
        <v>598249</v>
      </c>
    </row>
    <row r="474" spans="1:4" ht="22.5">
      <c r="A474" s="38" t="s">
        <v>1000</v>
      </c>
      <c r="B474" s="39">
        <v>3100912</v>
      </c>
      <c r="C474" s="39" t="s">
        <v>1193</v>
      </c>
      <c r="D474" s="41">
        <v>13533403</v>
      </c>
    </row>
    <row r="475" spans="1:4" ht="33.75">
      <c r="A475" s="38" t="s">
        <v>1000</v>
      </c>
      <c r="B475" s="39">
        <v>3100913</v>
      </c>
      <c r="C475" s="39" t="s">
        <v>1194</v>
      </c>
      <c r="D475" s="41">
        <v>1720469</v>
      </c>
    </row>
    <row r="476" spans="1:4" ht="22.5">
      <c r="A476" s="38" t="s">
        <v>1000</v>
      </c>
      <c r="B476" s="39">
        <v>3100914</v>
      </c>
      <c r="C476" s="39" t="s">
        <v>1195</v>
      </c>
      <c r="D476" s="41">
        <v>104752</v>
      </c>
    </row>
    <row r="477" spans="1:4" ht="22.5">
      <c r="A477" s="38" t="s">
        <v>1000</v>
      </c>
      <c r="B477" s="39">
        <v>3100915</v>
      </c>
      <c r="C477" s="39" t="s">
        <v>1196</v>
      </c>
      <c r="D477" s="41">
        <v>1084590</v>
      </c>
    </row>
    <row r="478" spans="1:4" ht="22.5">
      <c r="A478" s="38" t="s">
        <v>1000</v>
      </c>
      <c r="B478" s="39">
        <v>3100916</v>
      </c>
      <c r="C478" s="39" t="s">
        <v>1197</v>
      </c>
      <c r="D478" s="41">
        <v>4524290</v>
      </c>
    </row>
    <row r="479" spans="1:4" ht="22.5">
      <c r="A479" s="38" t="s">
        <v>1000</v>
      </c>
      <c r="B479" s="39">
        <v>3100917</v>
      </c>
      <c r="C479" s="39" t="s">
        <v>1198</v>
      </c>
      <c r="D479" s="41">
        <v>0</v>
      </c>
    </row>
    <row r="480" spans="1:4" ht="22.5">
      <c r="A480" s="38" t="s">
        <v>1000</v>
      </c>
      <c r="B480" s="39">
        <v>3100918</v>
      </c>
      <c r="C480" s="39" t="s">
        <v>741</v>
      </c>
      <c r="D480" s="41">
        <v>0</v>
      </c>
    </row>
    <row r="481" spans="1:4" ht="22.5">
      <c r="A481" s="38" t="s">
        <v>1000</v>
      </c>
      <c r="B481" s="39">
        <v>3100919</v>
      </c>
      <c r="C481" s="39" t="s">
        <v>1199</v>
      </c>
      <c r="D481" s="41">
        <v>91508</v>
      </c>
    </row>
    <row r="482" spans="1:4" ht="22.5">
      <c r="A482" s="38" t="s">
        <v>1000</v>
      </c>
      <c r="B482" s="39">
        <v>3100920</v>
      </c>
      <c r="C482" s="39" t="s">
        <v>1200</v>
      </c>
      <c r="D482" s="41">
        <v>684516</v>
      </c>
    </row>
    <row r="483" spans="1:4" ht="22.5">
      <c r="A483" s="38" t="s">
        <v>1001</v>
      </c>
      <c r="B483" s="39">
        <v>4850107</v>
      </c>
      <c r="C483" s="39" t="s">
        <v>1201</v>
      </c>
      <c r="D483" s="41">
        <v>103471</v>
      </c>
    </row>
    <row r="484" spans="1:4" ht="22.5">
      <c r="A484" s="38" t="s">
        <v>1001</v>
      </c>
      <c r="B484" s="39">
        <v>4850108</v>
      </c>
      <c r="C484" s="39" t="s">
        <v>1202</v>
      </c>
      <c r="D484" s="41">
        <v>705457</v>
      </c>
    </row>
    <row r="485" spans="1:4" ht="22.5">
      <c r="A485" s="38" t="s">
        <v>1000</v>
      </c>
      <c r="B485" s="39">
        <v>3100921</v>
      </c>
      <c r="C485" s="39" t="s">
        <v>898</v>
      </c>
      <c r="D485" s="41">
        <v>0</v>
      </c>
    </row>
    <row r="486" spans="1:4" ht="22.5">
      <c r="A486" s="38" t="s">
        <v>1000</v>
      </c>
      <c r="B486" s="39">
        <v>3100922</v>
      </c>
      <c r="C486" s="39" t="s">
        <v>899</v>
      </c>
      <c r="D486" s="41">
        <v>0</v>
      </c>
    </row>
    <row r="487" spans="1:4" ht="22.5">
      <c r="A487" s="38" t="s">
        <v>1000</v>
      </c>
      <c r="B487" s="39">
        <v>3100923</v>
      </c>
      <c r="C487" s="39" t="s">
        <v>900</v>
      </c>
      <c r="D487" s="41">
        <v>0</v>
      </c>
    </row>
    <row r="488" spans="1:4" ht="22.5">
      <c r="A488" s="38" t="s">
        <v>1000</v>
      </c>
      <c r="B488" s="39">
        <v>3100924</v>
      </c>
      <c r="C488" s="39" t="s">
        <v>1208</v>
      </c>
      <c r="D488" s="41">
        <v>0</v>
      </c>
    </row>
    <row r="489" spans="1:4" ht="33.75">
      <c r="A489" s="38" t="s">
        <v>1000</v>
      </c>
      <c r="B489" s="39">
        <v>3100925</v>
      </c>
      <c r="C489" s="39" t="s">
        <v>1209</v>
      </c>
      <c r="D489" s="41">
        <v>0</v>
      </c>
    </row>
    <row r="490" spans="1:4" ht="11.25">
      <c r="A490" s="38" t="s">
        <v>1000</v>
      </c>
      <c r="B490" s="39">
        <v>3100926</v>
      </c>
      <c r="C490" s="39" t="s">
        <v>1210</v>
      </c>
      <c r="D490" s="41">
        <v>0</v>
      </c>
    </row>
    <row r="491" spans="1:4" ht="22.5">
      <c r="A491" s="38" t="s">
        <v>1000</v>
      </c>
      <c r="B491" s="39">
        <v>3100927</v>
      </c>
      <c r="C491" s="39" t="s">
        <v>1211</v>
      </c>
      <c r="D491" s="41">
        <v>0</v>
      </c>
    </row>
    <row r="492" spans="1:4" ht="22.5">
      <c r="A492" s="38" t="s">
        <v>1000</v>
      </c>
      <c r="B492" s="39">
        <v>3100928</v>
      </c>
      <c r="C492" s="39" t="s">
        <v>1212</v>
      </c>
      <c r="D492" s="41">
        <v>0</v>
      </c>
    </row>
    <row r="493" spans="1:4" ht="22.5">
      <c r="A493" s="38" t="s">
        <v>1000</v>
      </c>
      <c r="B493" s="39">
        <v>3100929</v>
      </c>
      <c r="C493" s="39" t="s">
        <v>404</v>
      </c>
      <c r="D493" s="41">
        <v>0</v>
      </c>
    </row>
    <row r="494" spans="1:4" ht="33.75">
      <c r="A494" s="38" t="s">
        <v>1000</v>
      </c>
      <c r="B494" s="39">
        <v>3100930</v>
      </c>
      <c r="C494" s="39" t="s">
        <v>405</v>
      </c>
      <c r="D494" s="41">
        <v>0</v>
      </c>
    </row>
    <row r="495" spans="1:4" ht="22.5">
      <c r="A495" s="38" t="s">
        <v>1000</v>
      </c>
      <c r="B495" s="39">
        <v>3100931</v>
      </c>
      <c r="C495" s="39" t="s">
        <v>406</v>
      </c>
      <c r="D495" s="41">
        <v>0</v>
      </c>
    </row>
    <row r="496" spans="1:4" ht="22.5">
      <c r="A496" s="38" t="s">
        <v>1000</v>
      </c>
      <c r="B496" s="39">
        <v>3100932</v>
      </c>
      <c r="C496" s="39" t="s">
        <v>407</v>
      </c>
      <c r="D496" s="41">
        <v>0</v>
      </c>
    </row>
    <row r="497" spans="1:4" ht="22.5">
      <c r="A497" s="38" t="s">
        <v>1000</v>
      </c>
      <c r="B497" s="39">
        <v>3100933</v>
      </c>
      <c r="C497" s="39" t="s">
        <v>408</v>
      </c>
      <c r="D497" s="41">
        <v>0</v>
      </c>
    </row>
    <row r="498" spans="1:4" ht="22.5">
      <c r="A498" s="38" t="s">
        <v>1000</v>
      </c>
      <c r="B498" s="39">
        <v>3100934</v>
      </c>
      <c r="C498" s="39" t="s">
        <v>409</v>
      </c>
      <c r="D498" s="41">
        <v>0</v>
      </c>
    </row>
    <row r="499" spans="1:4" ht="22.5">
      <c r="A499" s="38" t="s">
        <v>1000</v>
      </c>
      <c r="B499" s="39">
        <v>3100935</v>
      </c>
      <c r="C499" s="39" t="s">
        <v>410</v>
      </c>
      <c r="D499" s="41">
        <v>0</v>
      </c>
    </row>
    <row r="500" spans="1:4" ht="22.5">
      <c r="A500" s="38" t="s">
        <v>1000</v>
      </c>
      <c r="B500" s="39">
        <v>3100936</v>
      </c>
      <c r="C500" s="39" t="s">
        <v>411</v>
      </c>
      <c r="D500" s="41">
        <v>0</v>
      </c>
    </row>
    <row r="501" spans="1:4" ht="22.5">
      <c r="A501" s="38" t="s">
        <v>1000</v>
      </c>
      <c r="B501" s="39">
        <v>3100937</v>
      </c>
      <c r="C501" s="39" t="s">
        <v>412</v>
      </c>
      <c r="D501" s="41">
        <v>0</v>
      </c>
    </row>
    <row r="502" spans="1:4" ht="22.5">
      <c r="A502" s="38" t="s">
        <v>1000</v>
      </c>
      <c r="B502" s="39">
        <v>3100938</v>
      </c>
      <c r="C502" s="39" t="s">
        <v>413</v>
      </c>
      <c r="D502" s="41">
        <v>0</v>
      </c>
    </row>
    <row r="503" spans="1:4" ht="22.5">
      <c r="A503" s="38" t="s">
        <v>1000</v>
      </c>
      <c r="B503" s="39">
        <v>3100939</v>
      </c>
      <c r="C503" s="39" t="s">
        <v>414</v>
      </c>
      <c r="D503" s="41">
        <v>0</v>
      </c>
    </row>
    <row r="504" spans="1:4" ht="22.5">
      <c r="A504" s="42" t="s">
        <v>1001</v>
      </c>
      <c r="B504" s="39">
        <v>4850117</v>
      </c>
      <c r="C504" s="39" t="s">
        <v>415</v>
      </c>
      <c r="D504" s="41">
        <v>0</v>
      </c>
    </row>
    <row r="505" spans="1:4" ht="22.5">
      <c r="A505" s="42" t="s">
        <v>1001</v>
      </c>
      <c r="B505" s="39">
        <v>4850118</v>
      </c>
      <c r="C505" s="39" t="s">
        <v>416</v>
      </c>
      <c r="D505" s="41">
        <v>0</v>
      </c>
    </row>
    <row r="506" spans="1:4" ht="22.5">
      <c r="A506" s="38" t="s">
        <v>1000</v>
      </c>
      <c r="B506" s="39">
        <v>3100940</v>
      </c>
      <c r="C506" s="39" t="s">
        <v>1257</v>
      </c>
      <c r="D506" s="41">
        <v>0</v>
      </c>
    </row>
    <row r="507" spans="1:4" ht="22.5">
      <c r="A507" s="38" t="s">
        <v>1000</v>
      </c>
      <c r="B507" s="39">
        <v>3100941</v>
      </c>
      <c r="C507" s="39" t="s">
        <v>1258</v>
      </c>
      <c r="D507" s="41">
        <v>0</v>
      </c>
    </row>
    <row r="508" spans="1:4" ht="21">
      <c r="A508" s="35">
        <v>39</v>
      </c>
      <c r="B508" s="36" t="s">
        <v>742</v>
      </c>
      <c r="C508" s="35" t="s">
        <v>743</v>
      </c>
      <c r="D508" s="37">
        <f>D509+D556+D558</f>
        <v>13456701</v>
      </c>
    </row>
    <row r="509" spans="1:4" ht="21">
      <c r="A509" s="35" t="s">
        <v>999</v>
      </c>
      <c r="B509" s="36" t="s">
        <v>744</v>
      </c>
      <c r="C509" s="36" t="s">
        <v>745</v>
      </c>
      <c r="D509" s="37">
        <f>D510+D517+D522+D524</f>
        <v>6395983</v>
      </c>
    </row>
    <row r="510" spans="1:4" ht="21">
      <c r="A510" s="38" t="s">
        <v>1000</v>
      </c>
      <c r="B510" s="36" t="s">
        <v>746</v>
      </c>
      <c r="C510" s="36" t="s">
        <v>747</v>
      </c>
      <c r="D510" s="37">
        <f>SUM(D511:D516)</f>
        <v>762641</v>
      </c>
    </row>
    <row r="511" spans="1:4" ht="11.25">
      <c r="A511" s="38" t="s">
        <v>1000</v>
      </c>
      <c r="B511" s="39">
        <v>3101001</v>
      </c>
      <c r="C511" s="39" t="s">
        <v>748</v>
      </c>
      <c r="D511" s="41">
        <v>161779</v>
      </c>
    </row>
    <row r="512" spans="1:4" ht="11.25">
      <c r="A512" s="38" t="s">
        <v>1000</v>
      </c>
      <c r="B512" s="39">
        <v>3101002</v>
      </c>
      <c r="C512" s="39" t="s">
        <v>749</v>
      </c>
      <c r="D512" s="41">
        <v>150582</v>
      </c>
    </row>
    <row r="513" spans="1:4" ht="11.25">
      <c r="A513" s="38" t="s">
        <v>1000</v>
      </c>
      <c r="B513" s="39">
        <v>3101003</v>
      </c>
      <c r="C513" s="39" t="s">
        <v>750</v>
      </c>
      <c r="D513" s="41">
        <v>142276</v>
      </c>
    </row>
    <row r="514" spans="1:4" ht="11.25">
      <c r="A514" s="38" t="s">
        <v>1000</v>
      </c>
      <c r="B514" s="39">
        <v>3101004</v>
      </c>
      <c r="C514" s="39" t="s">
        <v>751</v>
      </c>
      <c r="D514" s="41">
        <v>0</v>
      </c>
    </row>
    <row r="515" spans="1:4" ht="11.25">
      <c r="A515" s="38" t="s">
        <v>1000</v>
      </c>
      <c r="B515" s="39">
        <v>3101005</v>
      </c>
      <c r="C515" s="39" t="s">
        <v>752</v>
      </c>
      <c r="D515" s="41">
        <v>138703</v>
      </c>
    </row>
    <row r="516" spans="1:4" ht="11.25">
      <c r="A516" s="38" t="s">
        <v>1000</v>
      </c>
      <c r="B516" s="39">
        <v>3101007</v>
      </c>
      <c r="C516" s="39" t="s">
        <v>753</v>
      </c>
      <c r="D516" s="41">
        <v>169301</v>
      </c>
    </row>
    <row r="517" spans="1:4" ht="11.25">
      <c r="A517" s="38" t="s">
        <v>1000</v>
      </c>
      <c r="B517" s="36" t="s">
        <v>754</v>
      </c>
      <c r="C517" s="36" t="s">
        <v>755</v>
      </c>
      <c r="D517" s="37">
        <f>SUM(D518:D521)</f>
        <v>3787572</v>
      </c>
    </row>
    <row r="518" spans="1:4" ht="11.25">
      <c r="A518" s="38" t="s">
        <v>1000</v>
      </c>
      <c r="B518" s="39">
        <v>3101071</v>
      </c>
      <c r="C518" s="39" t="s">
        <v>756</v>
      </c>
      <c r="D518" s="41">
        <v>1303665</v>
      </c>
    </row>
    <row r="519" spans="1:4" ht="11.25">
      <c r="A519" s="38" t="s">
        <v>1000</v>
      </c>
      <c r="B519" s="39">
        <v>3101072</v>
      </c>
      <c r="C519" s="39" t="s">
        <v>757</v>
      </c>
      <c r="D519" s="41">
        <v>108204</v>
      </c>
    </row>
    <row r="520" spans="1:4" ht="11.25">
      <c r="A520" s="38" t="s">
        <v>1000</v>
      </c>
      <c r="B520" s="39">
        <v>3101073</v>
      </c>
      <c r="C520" s="39" t="s">
        <v>758</v>
      </c>
      <c r="D520" s="41">
        <v>137789</v>
      </c>
    </row>
    <row r="521" spans="1:4" ht="11.25">
      <c r="A521" s="38" t="s">
        <v>1000</v>
      </c>
      <c r="B521" s="39">
        <v>3101076</v>
      </c>
      <c r="C521" s="39" t="s">
        <v>759</v>
      </c>
      <c r="D521" s="41">
        <v>2237914</v>
      </c>
    </row>
    <row r="522" spans="1:4" ht="11.25">
      <c r="A522" s="38" t="s">
        <v>1000</v>
      </c>
      <c r="B522" s="36" t="s">
        <v>760</v>
      </c>
      <c r="C522" s="36" t="s">
        <v>761</v>
      </c>
      <c r="D522" s="37">
        <f>D523</f>
        <v>176063</v>
      </c>
    </row>
    <row r="523" spans="1:4" ht="11.25">
      <c r="A523" s="38" t="s">
        <v>1000</v>
      </c>
      <c r="B523" s="39">
        <v>3101012</v>
      </c>
      <c r="C523" s="39" t="s">
        <v>762</v>
      </c>
      <c r="D523" s="41">
        <v>176063</v>
      </c>
    </row>
    <row r="524" spans="1:4" ht="11.25">
      <c r="A524" s="38" t="s">
        <v>1000</v>
      </c>
      <c r="B524" s="36" t="s">
        <v>763</v>
      </c>
      <c r="C524" s="36" t="s">
        <v>764</v>
      </c>
      <c r="D524" s="37">
        <f>SUM(D525:D537)</f>
        <v>1669707</v>
      </c>
    </row>
    <row r="525" spans="1:4" ht="11.25">
      <c r="A525" s="38" t="s">
        <v>1000</v>
      </c>
      <c r="B525" s="39">
        <v>3101006</v>
      </c>
      <c r="C525" s="39" t="s">
        <v>765</v>
      </c>
      <c r="D525" s="41">
        <v>0</v>
      </c>
    </row>
    <row r="526" spans="1:4" ht="11.25">
      <c r="A526" s="38" t="s">
        <v>1000</v>
      </c>
      <c r="B526" s="39">
        <v>3101008</v>
      </c>
      <c r="C526" s="39" t="s">
        <v>766</v>
      </c>
      <c r="D526" s="41">
        <v>5011</v>
      </c>
    </row>
    <row r="527" spans="1:4" ht="11.25">
      <c r="A527" s="38" t="s">
        <v>1000</v>
      </c>
      <c r="B527" s="39">
        <v>3101009</v>
      </c>
      <c r="C527" s="39" t="s">
        <v>319</v>
      </c>
      <c r="D527" s="41">
        <v>17340</v>
      </c>
    </row>
    <row r="528" spans="1:4" ht="11.25">
      <c r="A528" s="38" t="s">
        <v>1000</v>
      </c>
      <c r="B528" s="39">
        <v>3101011</v>
      </c>
      <c r="C528" s="39" t="s">
        <v>320</v>
      </c>
      <c r="D528" s="41">
        <v>331711</v>
      </c>
    </row>
    <row r="529" spans="1:4" ht="11.25">
      <c r="A529" s="38" t="s">
        <v>1000</v>
      </c>
      <c r="B529" s="39">
        <v>3101013</v>
      </c>
      <c r="C529" s="39" t="s">
        <v>321</v>
      </c>
      <c r="D529" s="41">
        <v>660</v>
      </c>
    </row>
    <row r="530" spans="1:4" ht="11.25">
      <c r="A530" s="38" t="s">
        <v>1000</v>
      </c>
      <c r="B530" s="39">
        <v>3101016</v>
      </c>
      <c r="C530" s="39" t="s">
        <v>322</v>
      </c>
      <c r="D530" s="41">
        <v>46157</v>
      </c>
    </row>
    <row r="531" spans="1:4" ht="11.25">
      <c r="A531" s="38" t="s">
        <v>1000</v>
      </c>
      <c r="B531" s="39">
        <v>3101017</v>
      </c>
      <c r="C531" s="39" t="s">
        <v>323</v>
      </c>
      <c r="D531" s="41">
        <v>0</v>
      </c>
    </row>
    <row r="532" spans="1:4" ht="11.25">
      <c r="A532" s="38" t="s">
        <v>1000</v>
      </c>
      <c r="B532" s="39">
        <v>3101019</v>
      </c>
      <c r="C532" s="39" t="s">
        <v>324</v>
      </c>
      <c r="D532" s="41">
        <v>0</v>
      </c>
    </row>
    <row r="533" spans="1:4" ht="11.25">
      <c r="A533" s="38" t="s">
        <v>1000</v>
      </c>
      <c r="B533" s="39">
        <v>3101023</v>
      </c>
      <c r="C533" s="39" t="s">
        <v>325</v>
      </c>
      <c r="D533" s="41">
        <v>13181</v>
      </c>
    </row>
    <row r="534" spans="1:4" ht="11.25">
      <c r="A534" s="38" t="s">
        <v>1000</v>
      </c>
      <c r="B534" s="39">
        <v>3101014</v>
      </c>
      <c r="C534" s="39" t="s">
        <v>326</v>
      </c>
      <c r="D534" s="41">
        <v>1231129</v>
      </c>
    </row>
    <row r="535" spans="1:4" ht="11.25">
      <c r="A535" s="38" t="s">
        <v>1000</v>
      </c>
      <c r="B535" s="39">
        <v>3101077</v>
      </c>
      <c r="C535" s="39" t="s">
        <v>328</v>
      </c>
      <c r="D535" s="41">
        <v>23695</v>
      </c>
    </row>
    <row r="536" spans="1:4" ht="11.25">
      <c r="A536" s="38" t="s">
        <v>1000</v>
      </c>
      <c r="B536" s="39">
        <v>3150201</v>
      </c>
      <c r="C536" s="39" t="s">
        <v>329</v>
      </c>
      <c r="D536" s="41">
        <v>0</v>
      </c>
    </row>
    <row r="537" spans="1:4" ht="11.25">
      <c r="A537" s="38" t="s">
        <v>1000</v>
      </c>
      <c r="B537" s="39">
        <v>3150202</v>
      </c>
      <c r="C537" s="39" t="s">
        <v>330</v>
      </c>
      <c r="D537" s="41">
        <v>823</v>
      </c>
    </row>
    <row r="538" spans="1:4" ht="21">
      <c r="A538" s="35">
        <v>40</v>
      </c>
      <c r="B538" s="36" t="s">
        <v>331</v>
      </c>
      <c r="C538" s="35" t="s">
        <v>332</v>
      </c>
      <c r="D538" s="37">
        <f>D539-D556-D558</f>
        <v>26075225</v>
      </c>
    </row>
    <row r="539" spans="1:4" ht="21">
      <c r="A539" s="35" t="s">
        <v>999</v>
      </c>
      <c r="B539" s="36" t="s">
        <v>333</v>
      </c>
      <c r="C539" s="36" t="s">
        <v>334</v>
      </c>
      <c r="D539" s="37">
        <f>D540+D542+D545+D548+D550+D552+D554+D556+D558+D563</f>
        <v>33135943</v>
      </c>
    </row>
    <row r="540" spans="1:4" ht="11.25">
      <c r="A540" s="38" t="s">
        <v>1000</v>
      </c>
      <c r="B540" s="36" t="s">
        <v>335</v>
      </c>
      <c r="C540" s="36" t="s">
        <v>336</v>
      </c>
      <c r="D540" s="37">
        <f>D541</f>
        <v>2735234</v>
      </c>
    </row>
    <row r="541" spans="1:4" ht="11.25">
      <c r="A541" s="38" t="s">
        <v>1000</v>
      </c>
      <c r="B541" s="39">
        <v>3101102</v>
      </c>
      <c r="C541" s="39" t="s">
        <v>337</v>
      </c>
      <c r="D541" s="41">
        <v>2735234</v>
      </c>
    </row>
    <row r="542" spans="1:4" ht="11.25">
      <c r="A542" s="38" t="s">
        <v>1000</v>
      </c>
      <c r="B542" s="36" t="s">
        <v>338</v>
      </c>
      <c r="C542" s="36" t="s">
        <v>339</v>
      </c>
      <c r="D542" s="37">
        <f>SUM(D543:D544)</f>
        <v>6687397</v>
      </c>
    </row>
    <row r="543" spans="1:4" ht="11.25">
      <c r="A543" s="38" t="s">
        <v>1000</v>
      </c>
      <c r="B543" s="39">
        <v>3101104</v>
      </c>
      <c r="C543" s="39" t="s">
        <v>340</v>
      </c>
      <c r="D543" s="41">
        <v>0</v>
      </c>
    </row>
    <row r="544" spans="1:4" ht="11.25">
      <c r="A544" s="38" t="s">
        <v>1000</v>
      </c>
      <c r="B544" s="39">
        <v>3101103</v>
      </c>
      <c r="C544" s="39" t="s">
        <v>341</v>
      </c>
      <c r="D544" s="41">
        <v>6687397</v>
      </c>
    </row>
    <row r="545" spans="1:4" ht="11.25">
      <c r="A545" s="38" t="s">
        <v>1000</v>
      </c>
      <c r="B545" s="36" t="s">
        <v>342</v>
      </c>
      <c r="C545" s="36" t="s">
        <v>343</v>
      </c>
      <c r="D545" s="37">
        <f>SUM(D546:D547)</f>
        <v>3277995</v>
      </c>
    </row>
    <row r="546" spans="1:4" ht="11.25">
      <c r="A546" s="38" t="s">
        <v>1000</v>
      </c>
      <c r="B546" s="39">
        <v>3101105</v>
      </c>
      <c r="C546" s="39" t="s">
        <v>344</v>
      </c>
      <c r="D546" s="41">
        <v>2345255</v>
      </c>
    </row>
    <row r="547" spans="1:4" ht="11.25">
      <c r="A547" s="38" t="s">
        <v>1000</v>
      </c>
      <c r="B547" s="39">
        <v>3101106</v>
      </c>
      <c r="C547" s="39" t="s">
        <v>345</v>
      </c>
      <c r="D547" s="41">
        <v>932740</v>
      </c>
    </row>
    <row r="548" spans="1:4" ht="11.25">
      <c r="A548" s="38" t="s">
        <v>1000</v>
      </c>
      <c r="B548" s="36" t="s">
        <v>346</v>
      </c>
      <c r="C548" s="36" t="s">
        <v>347</v>
      </c>
      <c r="D548" s="37">
        <f>D549</f>
        <v>9821727</v>
      </c>
    </row>
    <row r="549" spans="1:4" ht="11.25">
      <c r="A549" s="38" t="s">
        <v>1000</v>
      </c>
      <c r="B549" s="39">
        <v>3101107</v>
      </c>
      <c r="C549" s="39" t="s">
        <v>348</v>
      </c>
      <c r="D549" s="41">
        <v>9821727</v>
      </c>
    </row>
    <row r="550" spans="1:4" ht="11.25">
      <c r="A550" s="38" t="s">
        <v>1000</v>
      </c>
      <c r="B550" s="36" t="s">
        <v>349</v>
      </c>
      <c r="C550" s="36" t="s">
        <v>350</v>
      </c>
      <c r="D550" s="37">
        <f>D551</f>
        <v>241297</v>
      </c>
    </row>
    <row r="551" spans="1:4" ht="11.25">
      <c r="A551" s="38" t="s">
        <v>1000</v>
      </c>
      <c r="B551" s="39">
        <v>3101101</v>
      </c>
      <c r="C551" s="39" t="s">
        <v>351</v>
      </c>
      <c r="D551" s="41">
        <v>241297</v>
      </c>
    </row>
    <row r="552" spans="1:4" ht="11.25">
      <c r="A552" s="38" t="s">
        <v>1000</v>
      </c>
      <c r="B552" s="36" t="s">
        <v>352</v>
      </c>
      <c r="C552" s="36" t="s">
        <v>353</v>
      </c>
      <c r="D552" s="37">
        <f>D553</f>
        <v>0</v>
      </c>
    </row>
    <row r="553" spans="1:4" ht="11.25">
      <c r="A553" s="38" t="s">
        <v>1000</v>
      </c>
      <c r="B553" s="39">
        <v>3101110</v>
      </c>
      <c r="C553" s="39" t="s">
        <v>354</v>
      </c>
      <c r="D553" s="41">
        <v>0</v>
      </c>
    </row>
    <row r="554" spans="1:4" ht="11.25">
      <c r="A554" s="38" t="s">
        <v>1000</v>
      </c>
      <c r="B554" s="36" t="s">
        <v>355</v>
      </c>
      <c r="C554" s="36" t="s">
        <v>356</v>
      </c>
      <c r="D554" s="37">
        <f>D555</f>
        <v>850874</v>
      </c>
    </row>
    <row r="555" spans="1:4" ht="11.25">
      <c r="A555" s="38" t="s">
        <v>1000</v>
      </c>
      <c r="B555" s="39">
        <v>3101108</v>
      </c>
      <c r="C555" s="39" t="s">
        <v>357</v>
      </c>
      <c r="D555" s="41">
        <v>850874</v>
      </c>
    </row>
    <row r="556" spans="1:4" ht="11.25">
      <c r="A556" s="38" t="s">
        <v>1001</v>
      </c>
      <c r="B556" s="36" t="s">
        <v>358</v>
      </c>
      <c r="C556" s="36" t="s">
        <v>359</v>
      </c>
      <c r="D556" s="37">
        <f>D557</f>
        <v>1918367</v>
      </c>
    </row>
    <row r="557" spans="1:4" ht="11.25">
      <c r="A557" s="38" t="s">
        <v>1000</v>
      </c>
      <c r="B557" s="39">
        <v>3101702</v>
      </c>
      <c r="C557" s="39" t="s">
        <v>360</v>
      </c>
      <c r="D557" s="41">
        <v>1918367</v>
      </c>
    </row>
    <row r="558" spans="1:4" ht="11.25">
      <c r="A558" s="38" t="s">
        <v>1001</v>
      </c>
      <c r="B558" s="36" t="s">
        <v>361</v>
      </c>
      <c r="C558" s="36" t="s">
        <v>362</v>
      </c>
      <c r="D558" s="37">
        <f>SUM(D559:D562)</f>
        <v>5142351</v>
      </c>
    </row>
    <row r="559" spans="1:4" ht="11.25">
      <c r="A559" s="38" t="s">
        <v>1000</v>
      </c>
      <c r="B559" s="39">
        <v>3101701</v>
      </c>
      <c r="C559" s="39" t="s">
        <v>363</v>
      </c>
      <c r="D559" s="41">
        <v>4552651</v>
      </c>
    </row>
    <row r="560" spans="1:4" ht="11.25">
      <c r="A560" s="38" t="s">
        <v>1000</v>
      </c>
      <c r="B560" s="39">
        <v>3101703</v>
      </c>
      <c r="C560" s="39" t="s">
        <v>364</v>
      </c>
      <c r="D560" s="41">
        <v>568255</v>
      </c>
    </row>
    <row r="561" spans="1:4" ht="11.25">
      <c r="A561" s="38" t="s">
        <v>1000</v>
      </c>
      <c r="B561" s="39">
        <v>3101704</v>
      </c>
      <c r="C561" s="39" t="s">
        <v>365</v>
      </c>
      <c r="D561" s="41">
        <v>18217</v>
      </c>
    </row>
    <row r="562" spans="1:4" ht="11.25">
      <c r="A562" s="38" t="s">
        <v>1000</v>
      </c>
      <c r="B562" s="39">
        <v>3101705</v>
      </c>
      <c r="C562" s="39" t="s">
        <v>366</v>
      </c>
      <c r="D562" s="41">
        <v>3228</v>
      </c>
    </row>
    <row r="563" spans="1:4" ht="11.25">
      <c r="A563" s="38" t="s">
        <v>1000</v>
      </c>
      <c r="B563" s="36" t="s">
        <v>367</v>
      </c>
      <c r="C563" s="36" t="s">
        <v>368</v>
      </c>
      <c r="D563" s="37">
        <f>SUM(D564:D572)</f>
        <v>2460701</v>
      </c>
    </row>
    <row r="564" spans="1:4" ht="11.25">
      <c r="A564" s="38" t="s">
        <v>1000</v>
      </c>
      <c r="B564" s="39">
        <v>3101109</v>
      </c>
      <c r="C564" s="39" t="s">
        <v>369</v>
      </c>
      <c r="D564" s="41">
        <v>176798</v>
      </c>
    </row>
    <row r="565" spans="1:4" ht="11.25">
      <c r="A565" s="38" t="s">
        <v>1000</v>
      </c>
      <c r="B565" s="39">
        <v>3100450</v>
      </c>
      <c r="C565" s="39" t="s">
        <v>370</v>
      </c>
      <c r="D565" s="41">
        <v>58530</v>
      </c>
    </row>
    <row r="566" spans="1:4" ht="11.25">
      <c r="A566" s="38" t="s">
        <v>1000</v>
      </c>
      <c r="B566" s="39">
        <v>3100451</v>
      </c>
      <c r="C566" s="39" t="s">
        <v>371</v>
      </c>
      <c r="D566" s="41">
        <v>2206731</v>
      </c>
    </row>
    <row r="567" spans="1:4" ht="11.25">
      <c r="A567" s="38" t="s">
        <v>1000</v>
      </c>
      <c r="B567" s="39">
        <v>3100470</v>
      </c>
      <c r="C567" s="39" t="s">
        <v>372</v>
      </c>
      <c r="D567" s="41">
        <v>18565</v>
      </c>
    </row>
    <row r="568" spans="1:4" ht="11.25">
      <c r="A568" s="38" t="s">
        <v>1000</v>
      </c>
      <c r="B568" s="39">
        <v>3150106</v>
      </c>
      <c r="C568" s="39" t="s">
        <v>373</v>
      </c>
      <c r="D568" s="41">
        <v>77</v>
      </c>
    </row>
    <row r="569" spans="1:4" ht="11.25">
      <c r="A569" s="38" t="s">
        <v>1000</v>
      </c>
      <c r="B569" s="39">
        <v>3100390</v>
      </c>
      <c r="C569" s="39" t="s">
        <v>374</v>
      </c>
      <c r="D569" s="41">
        <v>0</v>
      </c>
    </row>
    <row r="570" spans="1:4" ht="11.25">
      <c r="A570" s="38" t="s">
        <v>1000</v>
      </c>
      <c r="B570" s="39">
        <v>3100391</v>
      </c>
      <c r="C570" s="39" t="s">
        <v>375</v>
      </c>
      <c r="D570" s="41">
        <v>0</v>
      </c>
    </row>
    <row r="571" spans="1:4" ht="11.25">
      <c r="A571" s="38" t="s">
        <v>1000</v>
      </c>
      <c r="B571" s="39">
        <v>3100495</v>
      </c>
      <c r="C571" s="39" t="s">
        <v>376</v>
      </c>
      <c r="D571" s="41">
        <v>0</v>
      </c>
    </row>
    <row r="572" spans="1:4" ht="11.25">
      <c r="A572" s="38" t="s">
        <v>1000</v>
      </c>
      <c r="B572" s="39">
        <v>3101824</v>
      </c>
      <c r="C572" s="39" t="s">
        <v>247</v>
      </c>
      <c r="D572" s="41">
        <v>0</v>
      </c>
    </row>
    <row r="573" spans="1:4" ht="11.25">
      <c r="A573" s="35">
        <v>41</v>
      </c>
      <c r="B573" s="36" t="s">
        <v>377</v>
      </c>
      <c r="C573" s="35" t="s">
        <v>378</v>
      </c>
      <c r="D573" s="37">
        <f>D574+D576+D578+D580</f>
        <v>3911455</v>
      </c>
    </row>
    <row r="574" spans="1:4" ht="11.25">
      <c r="A574" s="38" t="s">
        <v>1000</v>
      </c>
      <c r="B574" s="36" t="s">
        <v>379</v>
      </c>
      <c r="C574" s="36" t="s">
        <v>380</v>
      </c>
      <c r="D574" s="37">
        <f>D575</f>
        <v>0</v>
      </c>
    </row>
    <row r="575" spans="1:4" ht="11.25">
      <c r="A575" s="38" t="s">
        <v>1000</v>
      </c>
      <c r="B575" s="39">
        <v>3101601</v>
      </c>
      <c r="C575" s="39" t="s">
        <v>381</v>
      </c>
      <c r="D575" s="41">
        <v>0</v>
      </c>
    </row>
    <row r="576" spans="1:4" ht="11.25">
      <c r="A576" s="38" t="s">
        <v>1000</v>
      </c>
      <c r="B576" s="36" t="s">
        <v>382</v>
      </c>
      <c r="C576" s="36" t="s">
        <v>268</v>
      </c>
      <c r="D576" s="37">
        <f>D577</f>
        <v>0</v>
      </c>
    </row>
    <row r="577" spans="1:4" ht="11.25">
      <c r="A577" s="38" t="s">
        <v>1000</v>
      </c>
      <c r="B577" s="39">
        <v>3101607</v>
      </c>
      <c r="C577" s="39" t="s">
        <v>502</v>
      </c>
      <c r="D577" s="41">
        <v>0</v>
      </c>
    </row>
    <row r="578" spans="1:4" ht="11.25">
      <c r="A578" s="38" t="s">
        <v>1000</v>
      </c>
      <c r="B578" s="36" t="s">
        <v>503</v>
      </c>
      <c r="C578" s="36" t="s">
        <v>504</v>
      </c>
      <c r="D578" s="37">
        <f>D579</f>
        <v>234000</v>
      </c>
    </row>
    <row r="579" spans="1:4" ht="11.25">
      <c r="A579" s="38" t="s">
        <v>1000</v>
      </c>
      <c r="B579" s="39">
        <v>3101602</v>
      </c>
      <c r="C579" s="39" t="s">
        <v>505</v>
      </c>
      <c r="D579" s="41">
        <v>234000</v>
      </c>
    </row>
    <row r="580" spans="1:4" ht="11.25">
      <c r="A580" s="38" t="s">
        <v>1000</v>
      </c>
      <c r="B580" s="36" t="s">
        <v>506</v>
      </c>
      <c r="C580" s="36" t="s">
        <v>507</v>
      </c>
      <c r="D580" s="37">
        <f>SUM(D581:D599)</f>
        <v>3677455</v>
      </c>
    </row>
    <row r="581" spans="1:4" ht="11.25">
      <c r="A581" s="38" t="s">
        <v>1000</v>
      </c>
      <c r="B581" s="39">
        <v>3101604</v>
      </c>
      <c r="C581" s="39" t="s">
        <v>508</v>
      </c>
      <c r="D581" s="41">
        <v>0</v>
      </c>
    </row>
    <row r="582" spans="1:4" ht="11.25">
      <c r="A582" s="38" t="s">
        <v>1000</v>
      </c>
      <c r="B582" s="39">
        <v>3101606</v>
      </c>
      <c r="C582" s="39" t="s">
        <v>509</v>
      </c>
      <c r="D582" s="41">
        <v>378285</v>
      </c>
    </row>
    <row r="583" spans="1:4" ht="11.25">
      <c r="A583" s="38" t="s">
        <v>1000</v>
      </c>
      <c r="B583" s="39">
        <v>3101612</v>
      </c>
      <c r="C583" s="39" t="s">
        <v>510</v>
      </c>
      <c r="D583" s="41">
        <v>0</v>
      </c>
    </row>
    <row r="584" spans="1:4" ht="11.25">
      <c r="A584" s="38" t="s">
        <v>1000</v>
      </c>
      <c r="B584" s="39">
        <v>3101613</v>
      </c>
      <c r="C584" s="39" t="s">
        <v>511</v>
      </c>
      <c r="D584" s="41">
        <v>0</v>
      </c>
    </row>
    <row r="585" spans="1:4" ht="11.25">
      <c r="A585" s="38" t="s">
        <v>1000</v>
      </c>
      <c r="B585" s="39">
        <v>3101614</v>
      </c>
      <c r="C585" s="39" t="s">
        <v>512</v>
      </c>
      <c r="D585" s="41">
        <v>0</v>
      </c>
    </row>
    <row r="586" spans="1:4" ht="11.25">
      <c r="A586" s="38" t="s">
        <v>1000</v>
      </c>
      <c r="B586" s="39">
        <v>3101615</v>
      </c>
      <c r="C586" s="39" t="s">
        <v>513</v>
      </c>
      <c r="D586" s="41">
        <v>0</v>
      </c>
    </row>
    <row r="587" spans="1:4" ht="11.25">
      <c r="A587" s="38" t="s">
        <v>1000</v>
      </c>
      <c r="B587" s="39">
        <v>3101616</v>
      </c>
      <c r="C587" s="39" t="s">
        <v>514</v>
      </c>
      <c r="D587" s="41">
        <v>0</v>
      </c>
    </row>
    <row r="588" spans="1:4" ht="11.25">
      <c r="A588" s="38" t="s">
        <v>1000</v>
      </c>
      <c r="B588" s="39">
        <v>3101617</v>
      </c>
      <c r="C588" s="39" t="s">
        <v>515</v>
      </c>
      <c r="D588" s="41">
        <v>0</v>
      </c>
    </row>
    <row r="589" spans="1:4" ht="11.25">
      <c r="A589" s="38" t="s">
        <v>1000</v>
      </c>
      <c r="B589" s="39">
        <v>3101619</v>
      </c>
      <c r="C589" s="39" t="s">
        <v>434</v>
      </c>
      <c r="D589" s="41">
        <v>0</v>
      </c>
    </row>
    <row r="590" spans="1:4" ht="22.5">
      <c r="A590" s="38" t="s">
        <v>1000</v>
      </c>
      <c r="B590" s="39">
        <v>3101620</v>
      </c>
      <c r="C590" s="39" t="s">
        <v>424</v>
      </c>
      <c r="D590" s="41">
        <v>0</v>
      </c>
    </row>
    <row r="591" spans="1:4" ht="11.25">
      <c r="A591" s="38" t="s">
        <v>1000</v>
      </c>
      <c r="B591" s="39">
        <v>3101621</v>
      </c>
      <c r="C591" s="39" t="s">
        <v>425</v>
      </c>
      <c r="D591" s="41">
        <v>0</v>
      </c>
    </row>
    <row r="592" spans="1:4" ht="22.5">
      <c r="A592" s="38" t="s">
        <v>1000</v>
      </c>
      <c r="B592" s="39">
        <v>3101622</v>
      </c>
      <c r="C592" s="39" t="s">
        <v>426</v>
      </c>
      <c r="D592" s="41">
        <v>2611041</v>
      </c>
    </row>
    <row r="593" spans="1:4" ht="22.5">
      <c r="A593" s="38" t="s">
        <v>1000</v>
      </c>
      <c r="B593" s="39">
        <v>3101623</v>
      </c>
      <c r="C593" s="39" t="s">
        <v>427</v>
      </c>
      <c r="D593" s="41">
        <v>82163</v>
      </c>
    </row>
    <row r="594" spans="1:4" ht="11.25">
      <c r="A594" s="38" t="s">
        <v>1000</v>
      </c>
      <c r="B594" s="39">
        <v>3101624</v>
      </c>
      <c r="C594" s="39" t="s">
        <v>428</v>
      </c>
      <c r="D594" s="41">
        <v>0</v>
      </c>
    </row>
    <row r="595" spans="1:4" ht="11.25">
      <c r="A595" s="38" t="s">
        <v>1000</v>
      </c>
      <c r="B595" s="39">
        <v>3101625</v>
      </c>
      <c r="C595" s="39" t="s">
        <v>429</v>
      </c>
      <c r="D595" s="41">
        <v>605966</v>
      </c>
    </row>
    <row r="596" spans="1:4" ht="11.25">
      <c r="A596" s="38" t="s">
        <v>1000</v>
      </c>
      <c r="B596" s="39">
        <v>3101626</v>
      </c>
      <c r="C596" s="39" t="s">
        <v>430</v>
      </c>
      <c r="D596" s="41">
        <v>0</v>
      </c>
    </row>
    <row r="597" spans="1:4" ht="11.25">
      <c r="A597" s="38" t="s">
        <v>1000</v>
      </c>
      <c r="B597" s="39">
        <v>3101627</v>
      </c>
      <c r="C597" s="39" t="s">
        <v>431</v>
      </c>
      <c r="D597" s="41">
        <v>0</v>
      </c>
    </row>
    <row r="598" spans="1:4" ht="22.5">
      <c r="A598" s="38" t="s">
        <v>1000</v>
      </c>
      <c r="B598" s="39">
        <v>3101628</v>
      </c>
      <c r="C598" s="39" t="s">
        <v>432</v>
      </c>
      <c r="D598" s="41">
        <v>0</v>
      </c>
    </row>
    <row r="599" spans="1:4" ht="22.5">
      <c r="A599" s="38" t="s">
        <v>1000</v>
      </c>
      <c r="B599" s="39">
        <v>3101629</v>
      </c>
      <c r="C599" s="39" t="s">
        <v>433</v>
      </c>
      <c r="D599" s="41">
        <v>0</v>
      </c>
    </row>
    <row r="600" spans="1:4" ht="11.25">
      <c r="A600" s="35">
        <v>42</v>
      </c>
      <c r="B600" s="36" t="s">
        <v>516</v>
      </c>
      <c r="C600" s="35" t="s">
        <v>517</v>
      </c>
      <c r="D600" s="37">
        <f>D601+D607+D612</f>
        <v>15199940</v>
      </c>
    </row>
    <row r="601" spans="1:4" ht="11.25">
      <c r="A601" s="38" t="s">
        <v>1000</v>
      </c>
      <c r="B601" s="36" t="s">
        <v>518</v>
      </c>
      <c r="C601" s="36" t="s">
        <v>519</v>
      </c>
      <c r="D601" s="37">
        <f>SUM(D602:D606)</f>
        <v>14541209</v>
      </c>
    </row>
    <row r="602" spans="1:4" ht="11.25">
      <c r="A602" s="38" t="s">
        <v>1000</v>
      </c>
      <c r="B602" s="39">
        <v>3300104</v>
      </c>
      <c r="C602" s="39" t="s">
        <v>520</v>
      </c>
      <c r="D602" s="41">
        <v>13799839</v>
      </c>
    </row>
    <row r="603" spans="1:4" ht="11.25">
      <c r="A603" s="38" t="s">
        <v>1000</v>
      </c>
      <c r="B603" s="39">
        <v>3300105</v>
      </c>
      <c r="C603" s="39" t="s">
        <v>521</v>
      </c>
      <c r="D603" s="41">
        <v>468273</v>
      </c>
    </row>
    <row r="604" spans="1:4" ht="11.25">
      <c r="A604" s="38" t="s">
        <v>1000</v>
      </c>
      <c r="B604" s="39">
        <v>3300106</v>
      </c>
      <c r="C604" s="39" t="s">
        <v>522</v>
      </c>
      <c r="D604" s="41">
        <v>273097</v>
      </c>
    </row>
    <row r="605" spans="1:4" ht="11.25">
      <c r="A605" s="38" t="s">
        <v>1000</v>
      </c>
      <c r="B605" s="39">
        <v>3300107</v>
      </c>
      <c r="C605" s="39" t="s">
        <v>816</v>
      </c>
      <c r="D605" s="41">
        <v>0</v>
      </c>
    </row>
    <row r="606" spans="1:4" ht="11.25">
      <c r="A606" s="38" t="s">
        <v>1000</v>
      </c>
      <c r="B606" s="39">
        <v>3300110</v>
      </c>
      <c r="C606" s="39" t="s">
        <v>486</v>
      </c>
      <c r="D606" s="41">
        <v>0</v>
      </c>
    </row>
    <row r="607" spans="1:4" ht="11.25">
      <c r="A607" s="38" t="s">
        <v>1000</v>
      </c>
      <c r="B607" s="36" t="s">
        <v>817</v>
      </c>
      <c r="C607" s="36" t="s">
        <v>818</v>
      </c>
      <c r="D607" s="37">
        <f>SUM(D608:D611)</f>
        <v>658731</v>
      </c>
    </row>
    <row r="608" spans="1:4" ht="11.25">
      <c r="A608" s="38" t="s">
        <v>1000</v>
      </c>
      <c r="B608" s="39">
        <v>3101018</v>
      </c>
      <c r="C608" s="39" t="s">
        <v>819</v>
      </c>
      <c r="D608" s="41">
        <v>478112</v>
      </c>
    </row>
    <row r="609" spans="1:4" ht="11.25">
      <c r="A609" s="38" t="s">
        <v>1000</v>
      </c>
      <c r="B609" s="39">
        <v>3300103</v>
      </c>
      <c r="C609" s="39" t="s">
        <v>820</v>
      </c>
      <c r="D609" s="41">
        <v>0</v>
      </c>
    </row>
    <row r="610" spans="1:4" ht="11.25">
      <c r="A610" s="38" t="s">
        <v>1000</v>
      </c>
      <c r="B610" s="39">
        <v>3300108</v>
      </c>
      <c r="C610" s="39" t="s">
        <v>821</v>
      </c>
      <c r="D610" s="41">
        <v>180619</v>
      </c>
    </row>
    <row r="611" spans="1:4" ht="11.25">
      <c r="A611" s="38" t="s">
        <v>1000</v>
      </c>
      <c r="B611" s="39">
        <v>3300109</v>
      </c>
      <c r="C611" s="39" t="s">
        <v>822</v>
      </c>
      <c r="D611" s="41">
        <v>0</v>
      </c>
    </row>
    <row r="612" spans="1:4" ht="11.25">
      <c r="A612" s="38" t="s">
        <v>1000</v>
      </c>
      <c r="B612" s="36" t="s">
        <v>823</v>
      </c>
      <c r="C612" s="36" t="s">
        <v>824</v>
      </c>
      <c r="D612" s="37">
        <f>D613</f>
        <v>0</v>
      </c>
    </row>
    <row r="613" spans="1:4" ht="11.25">
      <c r="A613" s="38" t="s">
        <v>1000</v>
      </c>
      <c r="B613" s="39">
        <v>3101603</v>
      </c>
      <c r="C613" s="39" t="s">
        <v>825</v>
      </c>
      <c r="D613" s="41">
        <v>0</v>
      </c>
    </row>
    <row r="614" spans="1:4" ht="11.25">
      <c r="A614" s="35">
        <v>43</v>
      </c>
      <c r="B614" s="36" t="s">
        <v>826</v>
      </c>
      <c r="C614" s="35" t="s">
        <v>827</v>
      </c>
      <c r="D614" s="37">
        <f>D615</f>
        <v>2182102</v>
      </c>
    </row>
    <row r="615" spans="1:4" ht="21">
      <c r="A615" s="35" t="s">
        <v>999</v>
      </c>
      <c r="B615" s="36" t="s">
        <v>828</v>
      </c>
      <c r="C615" s="36" t="s">
        <v>829</v>
      </c>
      <c r="D615" s="37">
        <f>D616+D619+D621+D626</f>
        <v>2182102</v>
      </c>
    </row>
    <row r="616" spans="1:4" ht="11.25">
      <c r="A616" s="38" t="s">
        <v>1000</v>
      </c>
      <c r="B616" s="36" t="s">
        <v>830</v>
      </c>
      <c r="C616" s="36" t="s">
        <v>831</v>
      </c>
      <c r="D616" s="37">
        <f>D617+D618</f>
        <v>321441</v>
      </c>
    </row>
    <row r="617" spans="1:4" ht="11.25">
      <c r="A617" s="38" t="s">
        <v>1000</v>
      </c>
      <c r="B617" s="39">
        <v>3150101</v>
      </c>
      <c r="C617" s="39" t="s">
        <v>832</v>
      </c>
      <c r="D617" s="41">
        <v>267219</v>
      </c>
    </row>
    <row r="618" spans="1:4" ht="11.25">
      <c r="A618" s="38" t="s">
        <v>1000</v>
      </c>
      <c r="B618" s="39">
        <v>3150102</v>
      </c>
      <c r="C618" s="39" t="s">
        <v>833</v>
      </c>
      <c r="D618" s="41">
        <v>54222</v>
      </c>
    </row>
    <row r="619" spans="1:4" ht="11.25">
      <c r="A619" s="38" t="s">
        <v>1000</v>
      </c>
      <c r="B619" s="36" t="s">
        <v>834</v>
      </c>
      <c r="C619" s="36" t="s">
        <v>835</v>
      </c>
      <c r="D619" s="37">
        <f>D620</f>
        <v>7607</v>
      </c>
    </row>
    <row r="620" spans="1:4" ht="11.25">
      <c r="A620" s="38" t="s">
        <v>1000</v>
      </c>
      <c r="B620" s="39">
        <v>3150105</v>
      </c>
      <c r="C620" s="39" t="s">
        <v>836</v>
      </c>
      <c r="D620" s="41">
        <v>7607</v>
      </c>
    </row>
    <row r="621" spans="1:4" ht="11.25">
      <c r="A621" s="38" t="s">
        <v>1000</v>
      </c>
      <c r="B621" s="36" t="s">
        <v>837</v>
      </c>
      <c r="C621" s="36" t="s">
        <v>838</v>
      </c>
      <c r="D621" s="37">
        <f>SUM(D622:D625)</f>
        <v>1853054</v>
      </c>
    </row>
    <row r="622" spans="1:4" ht="11.25">
      <c r="A622" s="38" t="s">
        <v>1000</v>
      </c>
      <c r="B622" s="39">
        <v>3150103</v>
      </c>
      <c r="C622" s="39" t="s">
        <v>839</v>
      </c>
      <c r="D622" s="41">
        <v>0</v>
      </c>
    </row>
    <row r="623" spans="1:4" ht="11.25">
      <c r="A623" s="38" t="s">
        <v>1000</v>
      </c>
      <c r="B623" s="39">
        <v>3150104</v>
      </c>
      <c r="C623" s="39" t="s">
        <v>840</v>
      </c>
      <c r="D623" s="41">
        <v>0</v>
      </c>
    </row>
    <row r="624" spans="1:4" ht="11.25">
      <c r="A624" s="38" t="s">
        <v>1000</v>
      </c>
      <c r="B624" s="39">
        <v>3150107</v>
      </c>
      <c r="C624" s="39" t="s">
        <v>841</v>
      </c>
      <c r="D624" s="41">
        <v>1365481</v>
      </c>
    </row>
    <row r="625" spans="1:4" ht="11.25">
      <c r="A625" s="38" t="s">
        <v>1000</v>
      </c>
      <c r="B625" s="39">
        <v>3150109</v>
      </c>
      <c r="C625" s="39" t="s">
        <v>842</v>
      </c>
      <c r="D625" s="41">
        <v>487573</v>
      </c>
    </row>
    <row r="626" spans="1:4" ht="11.25">
      <c r="A626" s="38" t="s">
        <v>1000</v>
      </c>
      <c r="B626" s="36" t="s">
        <v>843</v>
      </c>
      <c r="C626" s="36" t="s">
        <v>844</v>
      </c>
      <c r="D626" s="37">
        <f>D627+D628</f>
        <v>0</v>
      </c>
    </row>
    <row r="627" spans="1:4" ht="11.25">
      <c r="A627" s="38" t="s">
        <v>1000</v>
      </c>
      <c r="B627" s="39">
        <v>3150108</v>
      </c>
      <c r="C627" s="39" t="s">
        <v>845</v>
      </c>
      <c r="D627" s="41">
        <v>0</v>
      </c>
    </row>
    <row r="628" spans="1:4" ht="11.25">
      <c r="A628" s="38" t="s">
        <v>1000</v>
      </c>
      <c r="B628" s="39">
        <v>3150110</v>
      </c>
      <c r="C628" s="39" t="s">
        <v>846</v>
      </c>
      <c r="D628" s="41">
        <v>0</v>
      </c>
    </row>
    <row r="629" spans="1:4" ht="11.25">
      <c r="A629" s="35">
        <v>44</v>
      </c>
      <c r="B629" s="36" t="s">
        <v>847</v>
      </c>
      <c r="C629" s="35" t="s">
        <v>848</v>
      </c>
      <c r="D629" s="37">
        <f>D630+D695</f>
        <v>828875</v>
      </c>
    </row>
    <row r="630" spans="1:4" ht="21">
      <c r="A630" s="35" t="s">
        <v>999</v>
      </c>
      <c r="B630" s="36" t="s">
        <v>849</v>
      </c>
      <c r="C630" s="36" t="s">
        <v>850</v>
      </c>
      <c r="D630" s="37">
        <f>SUM(D631:D646)-SUM(D647:D662)+SUM(D663:D663)-SUM(D664:D664)+D665+D666-D667-D668+SUM(D669:D672)-SUM(D673:D675)+SUM(D676:D684)-SUM(D685:D694)</f>
        <v>808351</v>
      </c>
    </row>
    <row r="631" spans="1:4" ht="11.25">
      <c r="A631" s="38" t="s">
        <v>1000</v>
      </c>
      <c r="B631" s="39">
        <v>3101502</v>
      </c>
      <c r="C631" s="39" t="s">
        <v>653</v>
      </c>
      <c r="D631" s="41">
        <v>80497</v>
      </c>
    </row>
    <row r="632" spans="1:4" ht="11.25">
      <c r="A632" s="38" t="s">
        <v>1000</v>
      </c>
      <c r="B632" s="39">
        <v>3101504</v>
      </c>
      <c r="C632" s="39" t="s">
        <v>384</v>
      </c>
      <c r="D632" s="41">
        <v>0</v>
      </c>
    </row>
    <row r="633" spans="1:4" ht="11.25">
      <c r="A633" s="38" t="s">
        <v>1000</v>
      </c>
      <c r="B633" s="39">
        <v>3101505</v>
      </c>
      <c r="C633" s="39" t="s">
        <v>385</v>
      </c>
      <c r="D633" s="41">
        <v>155061</v>
      </c>
    </row>
    <row r="634" spans="1:4" ht="11.25">
      <c r="A634" s="38" t="s">
        <v>1000</v>
      </c>
      <c r="B634" s="39">
        <v>3101506</v>
      </c>
      <c r="C634" s="39" t="s">
        <v>386</v>
      </c>
      <c r="D634" s="41">
        <v>26992</v>
      </c>
    </row>
    <row r="635" spans="1:4" ht="11.25">
      <c r="A635" s="38" t="s">
        <v>1000</v>
      </c>
      <c r="B635" s="39">
        <v>3101507</v>
      </c>
      <c r="C635" s="39" t="s">
        <v>390</v>
      </c>
      <c r="D635" s="41">
        <v>1229472</v>
      </c>
    </row>
    <row r="636" spans="1:4" ht="11.25">
      <c r="A636" s="38" t="s">
        <v>1000</v>
      </c>
      <c r="B636" s="39">
        <v>3101508</v>
      </c>
      <c r="C636" s="39" t="s">
        <v>1026</v>
      </c>
      <c r="D636" s="41">
        <v>13556</v>
      </c>
    </row>
    <row r="637" spans="1:4" ht="11.25">
      <c r="A637" s="38" t="s">
        <v>1000</v>
      </c>
      <c r="B637" s="39">
        <v>3101509</v>
      </c>
      <c r="C637" s="39" t="s">
        <v>394</v>
      </c>
      <c r="D637" s="41">
        <v>198768</v>
      </c>
    </row>
    <row r="638" spans="1:4" ht="11.25">
      <c r="A638" s="38" t="s">
        <v>1000</v>
      </c>
      <c r="B638" s="39">
        <v>3101510</v>
      </c>
      <c r="C638" s="39" t="s">
        <v>1014</v>
      </c>
      <c r="D638" s="41">
        <v>970618</v>
      </c>
    </row>
    <row r="639" spans="1:4" ht="11.25">
      <c r="A639" s="38" t="s">
        <v>1000</v>
      </c>
      <c r="B639" s="39">
        <v>3101511</v>
      </c>
      <c r="C639" s="39" t="s">
        <v>1015</v>
      </c>
      <c r="D639" s="41">
        <v>616772</v>
      </c>
    </row>
    <row r="640" spans="1:4" ht="11.25">
      <c r="A640" s="38" t="s">
        <v>1000</v>
      </c>
      <c r="B640" s="39">
        <v>3101513</v>
      </c>
      <c r="C640" s="39" t="s">
        <v>1016</v>
      </c>
      <c r="D640" s="41">
        <v>112291</v>
      </c>
    </row>
    <row r="641" spans="1:4" ht="11.25">
      <c r="A641" s="38" t="s">
        <v>1000</v>
      </c>
      <c r="B641" s="39">
        <v>3101514</v>
      </c>
      <c r="C641" s="39" t="s">
        <v>666</v>
      </c>
      <c r="D641" s="41">
        <v>53</v>
      </c>
    </row>
    <row r="642" spans="1:4" ht="11.25">
      <c r="A642" s="38" t="s">
        <v>1000</v>
      </c>
      <c r="B642" s="39">
        <v>3101515</v>
      </c>
      <c r="C642" s="39" t="s">
        <v>793</v>
      </c>
      <c r="D642" s="41">
        <v>106</v>
      </c>
    </row>
    <row r="643" spans="1:4" ht="22.5">
      <c r="A643" s="38" t="s">
        <v>1000</v>
      </c>
      <c r="B643" s="39">
        <v>3101516</v>
      </c>
      <c r="C643" s="39" t="s">
        <v>790</v>
      </c>
      <c r="D643" s="41">
        <v>2750582</v>
      </c>
    </row>
    <row r="644" spans="1:4" ht="11.25">
      <c r="A644" s="38" t="s">
        <v>1000</v>
      </c>
      <c r="B644" s="39">
        <v>3101517</v>
      </c>
      <c r="C644" s="39" t="s">
        <v>789</v>
      </c>
      <c r="D644" s="41">
        <v>942359</v>
      </c>
    </row>
    <row r="645" spans="1:4" ht="22.5">
      <c r="A645" s="38" t="s">
        <v>1000</v>
      </c>
      <c r="B645" s="39">
        <v>3101518</v>
      </c>
      <c r="C645" s="39" t="s">
        <v>1052</v>
      </c>
      <c r="D645" s="41">
        <v>0</v>
      </c>
    </row>
    <row r="646" spans="1:4" ht="11.25">
      <c r="A646" s="38" t="s">
        <v>1000</v>
      </c>
      <c r="B646" s="39">
        <v>3101519</v>
      </c>
      <c r="C646" s="39" t="s">
        <v>1053</v>
      </c>
      <c r="D646" s="41">
        <v>28338</v>
      </c>
    </row>
    <row r="647" spans="1:4" ht="11.25">
      <c r="A647" s="38" t="s">
        <v>1001</v>
      </c>
      <c r="B647" s="39">
        <v>4550102</v>
      </c>
      <c r="C647" s="39" t="s">
        <v>655</v>
      </c>
      <c r="D647" s="41">
        <v>85432</v>
      </c>
    </row>
    <row r="648" spans="1:4" ht="11.25">
      <c r="A648" s="38" t="s">
        <v>1001</v>
      </c>
      <c r="B648" s="39">
        <v>4550104</v>
      </c>
      <c r="C648" s="39" t="s">
        <v>384</v>
      </c>
      <c r="D648" s="41">
        <v>0</v>
      </c>
    </row>
    <row r="649" spans="1:4" ht="11.25">
      <c r="A649" s="38" t="s">
        <v>1001</v>
      </c>
      <c r="B649" s="39">
        <v>4550105</v>
      </c>
      <c r="C649" s="39" t="s">
        <v>385</v>
      </c>
      <c r="D649" s="41">
        <v>125480</v>
      </c>
    </row>
    <row r="650" spans="1:4" ht="11.25">
      <c r="A650" s="38" t="s">
        <v>1001</v>
      </c>
      <c r="B650" s="39">
        <v>4550106</v>
      </c>
      <c r="C650" s="39" t="s">
        <v>386</v>
      </c>
      <c r="D650" s="41">
        <v>26914</v>
      </c>
    </row>
    <row r="651" spans="1:4" ht="11.25">
      <c r="A651" s="38" t="s">
        <v>1001</v>
      </c>
      <c r="B651" s="39">
        <v>4550107</v>
      </c>
      <c r="C651" s="39" t="s">
        <v>390</v>
      </c>
      <c r="D651" s="41">
        <v>1006828</v>
      </c>
    </row>
    <row r="652" spans="1:4" ht="11.25">
      <c r="A652" s="38" t="s">
        <v>1001</v>
      </c>
      <c r="B652" s="39">
        <v>4550108</v>
      </c>
      <c r="C652" s="39" t="s">
        <v>393</v>
      </c>
      <c r="D652" s="41">
        <v>16654</v>
      </c>
    </row>
    <row r="653" spans="1:4" ht="11.25">
      <c r="A653" s="38" t="s">
        <v>1001</v>
      </c>
      <c r="B653" s="39">
        <v>4550109</v>
      </c>
      <c r="C653" s="39" t="s">
        <v>394</v>
      </c>
      <c r="D653" s="41">
        <v>68011</v>
      </c>
    </row>
    <row r="654" spans="1:4" ht="11.25">
      <c r="A654" s="38" t="s">
        <v>1001</v>
      </c>
      <c r="B654" s="39">
        <v>4550110</v>
      </c>
      <c r="C654" s="39" t="s">
        <v>397</v>
      </c>
      <c r="D654" s="41">
        <v>938808</v>
      </c>
    </row>
    <row r="655" spans="1:4" ht="11.25">
      <c r="A655" s="38" t="s">
        <v>1001</v>
      </c>
      <c r="B655" s="39">
        <v>4550111</v>
      </c>
      <c r="C655" s="39" t="s">
        <v>398</v>
      </c>
      <c r="D655" s="41">
        <v>495275</v>
      </c>
    </row>
    <row r="656" spans="1:4" ht="11.25">
      <c r="A656" s="38" t="s">
        <v>1001</v>
      </c>
      <c r="B656" s="39">
        <v>4550113</v>
      </c>
      <c r="C656" s="39" t="s">
        <v>403</v>
      </c>
      <c r="D656" s="41">
        <v>93808</v>
      </c>
    </row>
    <row r="657" spans="1:4" ht="11.25">
      <c r="A657" s="38" t="s">
        <v>1001</v>
      </c>
      <c r="B657" s="39">
        <v>4550114</v>
      </c>
      <c r="C657" s="39" t="s">
        <v>666</v>
      </c>
      <c r="D657" s="41">
        <v>76</v>
      </c>
    </row>
    <row r="658" spans="1:4" ht="11.25">
      <c r="A658" s="38" t="s">
        <v>1001</v>
      </c>
      <c r="B658" s="39">
        <v>4550115</v>
      </c>
      <c r="C658" s="39" t="s">
        <v>670</v>
      </c>
      <c r="D658" s="41">
        <v>0</v>
      </c>
    </row>
    <row r="659" spans="1:4" ht="22.5">
      <c r="A659" s="38" t="s">
        <v>1001</v>
      </c>
      <c r="B659" s="39">
        <v>4550116</v>
      </c>
      <c r="C659" s="7" t="s">
        <v>792</v>
      </c>
      <c r="D659" s="41">
        <v>2553952</v>
      </c>
    </row>
    <row r="660" spans="1:4" ht="11.25">
      <c r="A660" s="38" t="s">
        <v>1001</v>
      </c>
      <c r="B660" s="39">
        <v>4550117</v>
      </c>
      <c r="C660" s="39" t="s">
        <v>789</v>
      </c>
      <c r="D660" s="41">
        <v>857168</v>
      </c>
    </row>
    <row r="661" spans="1:4" ht="22.5">
      <c r="A661" s="38" t="s">
        <v>1001</v>
      </c>
      <c r="B661" s="39">
        <v>4550118</v>
      </c>
      <c r="C661" s="39" t="s">
        <v>1054</v>
      </c>
      <c r="D661" s="41">
        <v>362429</v>
      </c>
    </row>
    <row r="662" spans="1:4" ht="11.25">
      <c r="A662" s="38" t="s">
        <v>1001</v>
      </c>
      <c r="B662" s="39">
        <v>4550119</v>
      </c>
      <c r="C662" s="39" t="s">
        <v>1055</v>
      </c>
      <c r="D662" s="41">
        <v>29003</v>
      </c>
    </row>
    <row r="663" spans="1:4" ht="11.25">
      <c r="A663" s="38" t="s">
        <v>1000</v>
      </c>
      <c r="B663" s="39">
        <v>3101520</v>
      </c>
      <c r="C663" s="7" t="s">
        <v>785</v>
      </c>
      <c r="D663" s="41">
        <v>0</v>
      </c>
    </row>
    <row r="664" spans="1:4" ht="11.25">
      <c r="A664" s="38" t="s">
        <v>1001</v>
      </c>
      <c r="B664" s="39">
        <v>4550120</v>
      </c>
      <c r="C664" s="7" t="s">
        <v>785</v>
      </c>
      <c r="D664" s="41">
        <v>0</v>
      </c>
    </row>
    <row r="665" spans="1:4" ht="11.25">
      <c r="A665" s="38" t="s">
        <v>1000</v>
      </c>
      <c r="B665" s="39">
        <v>3101539</v>
      </c>
      <c r="C665" s="7" t="s">
        <v>421</v>
      </c>
      <c r="D665" s="41">
        <v>0</v>
      </c>
    </row>
    <row r="666" spans="1:4" ht="11.25">
      <c r="A666" s="38" t="s">
        <v>1000</v>
      </c>
      <c r="B666" s="39">
        <v>3101540</v>
      </c>
      <c r="C666" s="39" t="s">
        <v>399</v>
      </c>
      <c r="D666" s="41">
        <v>0</v>
      </c>
    </row>
    <row r="667" spans="1:4" ht="11.25">
      <c r="A667" s="38" t="s">
        <v>1001</v>
      </c>
      <c r="B667" s="39">
        <v>4550142</v>
      </c>
      <c r="C667" s="7" t="s">
        <v>788</v>
      </c>
      <c r="D667" s="41">
        <v>0</v>
      </c>
    </row>
    <row r="668" spans="1:4" ht="11.25">
      <c r="A668" s="38" t="s">
        <v>1001</v>
      </c>
      <c r="B668" s="39">
        <v>4550143</v>
      </c>
      <c r="C668" s="39" t="s">
        <v>399</v>
      </c>
      <c r="D668" s="41">
        <v>0</v>
      </c>
    </row>
    <row r="669" spans="1:4" ht="22.5">
      <c r="A669" s="38" t="s">
        <v>1000</v>
      </c>
      <c r="B669" s="39">
        <v>3101541</v>
      </c>
      <c r="C669" s="39" t="s">
        <v>1056</v>
      </c>
      <c r="D669" s="41">
        <v>0</v>
      </c>
    </row>
    <row r="670" spans="1:4" ht="22.5">
      <c r="A670" s="38" t="s">
        <v>1000</v>
      </c>
      <c r="B670" s="39">
        <v>3101542</v>
      </c>
      <c r="C670" s="39" t="s">
        <v>1057</v>
      </c>
      <c r="D670" s="41">
        <v>0</v>
      </c>
    </row>
    <row r="671" spans="1:4" ht="11.25">
      <c r="A671" s="38" t="s">
        <v>1000</v>
      </c>
      <c r="B671" s="39">
        <v>3101543</v>
      </c>
      <c r="C671" s="39" t="s">
        <v>1058</v>
      </c>
      <c r="D671" s="41">
        <v>0</v>
      </c>
    </row>
    <row r="672" spans="1:4" ht="11.25">
      <c r="A672" s="38" t="s">
        <v>1000</v>
      </c>
      <c r="B672" s="39">
        <v>3101544</v>
      </c>
      <c r="C672" s="39" t="s">
        <v>593</v>
      </c>
      <c r="D672" s="41">
        <v>0</v>
      </c>
    </row>
    <row r="673" spans="1:4" ht="22.5">
      <c r="A673" s="38" t="s">
        <v>1001</v>
      </c>
      <c r="B673" s="39">
        <v>4550144</v>
      </c>
      <c r="C673" s="39" t="s">
        <v>1059</v>
      </c>
      <c r="D673" s="41">
        <v>0</v>
      </c>
    </row>
    <row r="674" spans="1:4" ht="22.5">
      <c r="A674" s="38" t="s">
        <v>1001</v>
      </c>
      <c r="B674" s="39">
        <v>4550145</v>
      </c>
      <c r="C674" s="39" t="s">
        <v>1060</v>
      </c>
      <c r="D674" s="41">
        <v>0</v>
      </c>
    </row>
    <row r="675" spans="1:4" ht="11.25">
      <c r="A675" s="38" t="s">
        <v>1001</v>
      </c>
      <c r="B675" s="39">
        <v>4550146</v>
      </c>
      <c r="C675" s="39" t="s">
        <v>1061</v>
      </c>
      <c r="D675" s="41">
        <v>0</v>
      </c>
    </row>
    <row r="676" spans="1:4" ht="11.25">
      <c r="A676" s="38" t="s">
        <v>1000</v>
      </c>
      <c r="B676" s="39">
        <v>3101521</v>
      </c>
      <c r="C676" s="39" t="s">
        <v>1017</v>
      </c>
      <c r="D676" s="41">
        <v>0</v>
      </c>
    </row>
    <row r="677" spans="1:4" ht="11.25">
      <c r="A677" s="38" t="s">
        <v>1000</v>
      </c>
      <c r="B677" s="39">
        <v>3101522</v>
      </c>
      <c r="C677" s="39" t="s">
        <v>1018</v>
      </c>
      <c r="D677" s="41">
        <v>0</v>
      </c>
    </row>
    <row r="678" spans="1:4" ht="11.25">
      <c r="A678" s="38" t="s">
        <v>1000</v>
      </c>
      <c r="B678" s="39">
        <v>3101523</v>
      </c>
      <c r="C678" s="39" t="s">
        <v>1019</v>
      </c>
      <c r="D678" s="41">
        <v>380730</v>
      </c>
    </row>
    <row r="679" spans="1:4" ht="11.25">
      <c r="A679" s="38" t="s">
        <v>1000</v>
      </c>
      <c r="B679" s="39">
        <v>3101524</v>
      </c>
      <c r="C679" s="39" t="s">
        <v>422</v>
      </c>
      <c r="D679" s="41">
        <v>0</v>
      </c>
    </row>
    <row r="680" spans="1:4" ht="11.25">
      <c r="A680" s="38" t="s">
        <v>1000</v>
      </c>
      <c r="B680" s="39">
        <v>3101525</v>
      </c>
      <c r="C680" s="39" t="s">
        <v>423</v>
      </c>
      <c r="D680" s="41">
        <v>0</v>
      </c>
    </row>
    <row r="681" spans="1:4" ht="11.25">
      <c r="A681" s="38" t="s">
        <v>1000</v>
      </c>
      <c r="B681" s="39">
        <v>3101526</v>
      </c>
      <c r="C681" s="39" t="s">
        <v>1022</v>
      </c>
      <c r="D681" s="41">
        <v>118858</v>
      </c>
    </row>
    <row r="682" spans="1:4" ht="11.25">
      <c r="A682" s="38" t="s">
        <v>1000</v>
      </c>
      <c r="B682" s="39">
        <v>3101527</v>
      </c>
      <c r="C682" s="39" t="s">
        <v>1023</v>
      </c>
      <c r="D682" s="41">
        <v>0</v>
      </c>
    </row>
    <row r="683" spans="1:4" ht="11.25">
      <c r="A683" s="38" t="s">
        <v>1000</v>
      </c>
      <c r="B683" s="39">
        <v>3101528</v>
      </c>
      <c r="C683" s="39" t="s">
        <v>1024</v>
      </c>
      <c r="D683" s="41">
        <v>0</v>
      </c>
    </row>
    <row r="684" spans="1:4" ht="11.25">
      <c r="A684" s="38" t="s">
        <v>1000</v>
      </c>
      <c r="B684" s="39">
        <v>3101529</v>
      </c>
      <c r="C684" s="39" t="s">
        <v>1025</v>
      </c>
      <c r="D684" s="41">
        <v>0</v>
      </c>
    </row>
    <row r="685" spans="1:4" ht="11.25">
      <c r="A685" s="38" t="s">
        <v>1001</v>
      </c>
      <c r="B685" s="39">
        <v>4550147</v>
      </c>
      <c r="C685" s="39" t="s">
        <v>1017</v>
      </c>
      <c r="D685" s="41">
        <v>0</v>
      </c>
    </row>
    <row r="686" spans="1:4" ht="11.25">
      <c r="A686" s="38" t="s">
        <v>1001</v>
      </c>
      <c r="B686" s="39">
        <v>4550148</v>
      </c>
      <c r="C686" s="39" t="s">
        <v>1018</v>
      </c>
      <c r="D686" s="41">
        <v>0</v>
      </c>
    </row>
    <row r="687" spans="1:4" ht="11.25">
      <c r="A687" s="38" t="s">
        <v>1001</v>
      </c>
      <c r="B687" s="39">
        <v>4550149</v>
      </c>
      <c r="C687" s="39" t="s">
        <v>1019</v>
      </c>
      <c r="D687" s="41">
        <v>0</v>
      </c>
    </row>
    <row r="688" spans="1:4" ht="11.25">
      <c r="A688" s="38" t="s">
        <v>1001</v>
      </c>
      <c r="B688" s="39">
        <v>4550150</v>
      </c>
      <c r="C688" s="39" t="s">
        <v>422</v>
      </c>
      <c r="D688" s="41">
        <v>0</v>
      </c>
    </row>
    <row r="689" spans="1:4" ht="11.25">
      <c r="A689" s="38" t="s">
        <v>1001</v>
      </c>
      <c r="B689" s="39">
        <v>4550151</v>
      </c>
      <c r="C689" s="39" t="s">
        <v>423</v>
      </c>
      <c r="D689" s="41">
        <v>0</v>
      </c>
    </row>
    <row r="690" spans="1:4" ht="11.25">
      <c r="A690" s="38" t="s">
        <v>1001</v>
      </c>
      <c r="B690" s="39">
        <v>4550152</v>
      </c>
      <c r="C690" s="39" t="s">
        <v>1022</v>
      </c>
      <c r="D690" s="41">
        <v>156864</v>
      </c>
    </row>
    <row r="691" spans="1:4" ht="11.25">
      <c r="A691" s="38" t="s">
        <v>1001</v>
      </c>
      <c r="B691" s="39">
        <v>4550153</v>
      </c>
      <c r="C691" s="39" t="s">
        <v>1023</v>
      </c>
      <c r="D691" s="41">
        <v>0</v>
      </c>
    </row>
    <row r="692" spans="1:4" ht="11.25">
      <c r="A692" s="38" t="s">
        <v>1001</v>
      </c>
      <c r="B692" s="39">
        <v>4550154</v>
      </c>
      <c r="C692" s="39" t="s">
        <v>1024</v>
      </c>
      <c r="D692" s="41">
        <v>0</v>
      </c>
    </row>
    <row r="693" spans="1:4" ht="11.25">
      <c r="A693" s="38" t="s">
        <v>1001</v>
      </c>
      <c r="B693" s="39">
        <v>4550155</v>
      </c>
      <c r="C693" s="39" t="s">
        <v>1025</v>
      </c>
      <c r="D693" s="41">
        <v>0</v>
      </c>
    </row>
    <row r="694" spans="1:4" ht="11.25">
      <c r="A694" s="38" t="s">
        <v>1001</v>
      </c>
      <c r="B694" s="39">
        <v>4550156</v>
      </c>
      <c r="C694" s="39" t="s">
        <v>593</v>
      </c>
      <c r="D694" s="41">
        <v>0</v>
      </c>
    </row>
    <row r="695" spans="1:4" ht="11.25">
      <c r="A695" s="38" t="s">
        <v>1000</v>
      </c>
      <c r="B695" s="36" t="s">
        <v>1062</v>
      </c>
      <c r="C695" s="36" t="s">
        <v>1063</v>
      </c>
      <c r="D695" s="37">
        <f>SUM(D696:D708)-SUM(D709:D722)+D723</f>
        <v>20524</v>
      </c>
    </row>
    <row r="696" spans="1:4" ht="11.25">
      <c r="A696" s="38" t="s">
        <v>1000</v>
      </c>
      <c r="B696" s="39">
        <v>3101530</v>
      </c>
      <c r="C696" s="39" t="s">
        <v>673</v>
      </c>
      <c r="D696" s="41">
        <v>0</v>
      </c>
    </row>
    <row r="697" spans="1:4" ht="11.25">
      <c r="A697" s="38" t="s">
        <v>1000</v>
      </c>
      <c r="B697" s="39">
        <v>3101531</v>
      </c>
      <c r="C697" s="39" t="s">
        <v>674</v>
      </c>
      <c r="D697" s="41">
        <v>0</v>
      </c>
    </row>
    <row r="698" spans="1:4" ht="11.25">
      <c r="A698" s="38" t="s">
        <v>1000</v>
      </c>
      <c r="B698" s="39">
        <v>3101532</v>
      </c>
      <c r="C698" s="39" t="s">
        <v>677</v>
      </c>
      <c r="D698" s="41">
        <v>0</v>
      </c>
    </row>
    <row r="699" spans="1:4" ht="11.25">
      <c r="A699" s="38" t="s">
        <v>1000</v>
      </c>
      <c r="B699" s="39">
        <v>3101533</v>
      </c>
      <c r="C699" s="39" t="s">
        <v>680</v>
      </c>
      <c r="D699" s="41">
        <v>7010</v>
      </c>
    </row>
    <row r="700" spans="1:4" ht="11.25">
      <c r="A700" s="38" t="s">
        <v>1000</v>
      </c>
      <c r="B700" s="39">
        <v>3101534</v>
      </c>
      <c r="C700" s="39" t="s">
        <v>679</v>
      </c>
      <c r="D700" s="41">
        <v>52817</v>
      </c>
    </row>
    <row r="701" spans="1:4" ht="11.25">
      <c r="A701" s="38" t="s">
        <v>1000</v>
      </c>
      <c r="B701" s="39">
        <v>3101535</v>
      </c>
      <c r="C701" s="39" t="s">
        <v>685</v>
      </c>
      <c r="D701" s="41">
        <v>0</v>
      </c>
    </row>
    <row r="702" spans="1:4" ht="11.25">
      <c r="A702" s="38" t="s">
        <v>1000</v>
      </c>
      <c r="B702" s="39">
        <v>3101536</v>
      </c>
      <c r="C702" s="39" t="s">
        <v>684</v>
      </c>
      <c r="D702" s="41">
        <v>0</v>
      </c>
    </row>
    <row r="703" spans="1:4" ht="11.25">
      <c r="A703" s="38" t="s">
        <v>1000</v>
      </c>
      <c r="B703" s="39">
        <v>3101537</v>
      </c>
      <c r="C703" s="39" t="s">
        <v>689</v>
      </c>
      <c r="D703" s="41">
        <v>84565</v>
      </c>
    </row>
    <row r="704" spans="1:4" ht="11.25">
      <c r="A704" s="38" t="s">
        <v>1000</v>
      </c>
      <c r="B704" s="39">
        <v>3101550</v>
      </c>
      <c r="C704" s="39" t="s">
        <v>717</v>
      </c>
      <c r="D704" s="41">
        <v>0</v>
      </c>
    </row>
    <row r="705" spans="1:4" ht="11.25">
      <c r="A705" s="38" t="s">
        <v>1000</v>
      </c>
      <c r="B705" s="39">
        <v>3101551</v>
      </c>
      <c r="C705" s="39" t="s">
        <v>725</v>
      </c>
      <c r="D705" s="41">
        <v>2155</v>
      </c>
    </row>
    <row r="706" spans="1:4" ht="11.25">
      <c r="A706" s="38" t="s">
        <v>1000</v>
      </c>
      <c r="B706" s="39">
        <v>3101553</v>
      </c>
      <c r="C706" s="39" t="s">
        <v>1064</v>
      </c>
      <c r="D706" s="41">
        <v>0</v>
      </c>
    </row>
    <row r="707" spans="1:4" ht="22.5">
      <c r="A707" s="38" t="s">
        <v>1000</v>
      </c>
      <c r="B707" s="39">
        <v>3101554</v>
      </c>
      <c r="C707" s="39" t="s">
        <v>1065</v>
      </c>
      <c r="D707" s="41">
        <v>780</v>
      </c>
    </row>
    <row r="708" spans="1:4" ht="11.25">
      <c r="A708" s="38" t="s">
        <v>1000</v>
      </c>
      <c r="B708" s="39">
        <v>3101570</v>
      </c>
      <c r="C708" s="39" t="s">
        <v>688</v>
      </c>
      <c r="D708" s="41">
        <v>112232</v>
      </c>
    </row>
    <row r="709" spans="1:4" ht="11.25">
      <c r="A709" s="38" t="s">
        <v>1001</v>
      </c>
      <c r="B709" s="39">
        <v>4550353</v>
      </c>
      <c r="C709" s="39" t="s">
        <v>1066</v>
      </c>
      <c r="D709" s="41">
        <v>0</v>
      </c>
    </row>
    <row r="710" spans="1:4" ht="22.5">
      <c r="A710" s="38" t="s">
        <v>1001</v>
      </c>
      <c r="B710" s="39">
        <v>4550354</v>
      </c>
      <c r="C710" s="39" t="s">
        <v>1067</v>
      </c>
      <c r="D710" s="41">
        <v>781</v>
      </c>
    </row>
    <row r="711" spans="1:4" ht="11.25">
      <c r="A711" s="38" t="s">
        <v>1001</v>
      </c>
      <c r="B711" s="39">
        <v>4550470</v>
      </c>
      <c r="C711" s="39" t="s">
        <v>688</v>
      </c>
      <c r="D711" s="41">
        <v>107674</v>
      </c>
    </row>
    <row r="712" spans="1:4" ht="11.25">
      <c r="A712" s="38" t="s">
        <v>1001</v>
      </c>
      <c r="B712" s="39">
        <v>4550351</v>
      </c>
      <c r="C712" s="39" t="s">
        <v>725</v>
      </c>
      <c r="D712" s="41">
        <v>1941</v>
      </c>
    </row>
    <row r="713" spans="1:4" ht="11.25">
      <c r="A713" s="38" t="s">
        <v>1001</v>
      </c>
      <c r="B713" s="39">
        <v>4550230</v>
      </c>
      <c r="C713" s="39" t="s">
        <v>673</v>
      </c>
      <c r="D713" s="41">
        <v>0</v>
      </c>
    </row>
    <row r="714" spans="1:4" ht="11.25">
      <c r="A714" s="38" t="s">
        <v>1001</v>
      </c>
      <c r="B714" s="39">
        <v>4550231</v>
      </c>
      <c r="C714" s="39" t="s">
        <v>674</v>
      </c>
      <c r="D714" s="41">
        <v>0</v>
      </c>
    </row>
    <row r="715" spans="1:4" ht="11.25">
      <c r="A715" s="38" t="s">
        <v>1001</v>
      </c>
      <c r="B715" s="39">
        <v>4550232</v>
      </c>
      <c r="C715" s="39" t="s">
        <v>677</v>
      </c>
      <c r="D715" s="41">
        <v>0</v>
      </c>
    </row>
    <row r="716" spans="1:4" ht="11.25">
      <c r="A716" s="38" t="s">
        <v>1001</v>
      </c>
      <c r="B716" s="39">
        <v>4550233</v>
      </c>
      <c r="C716" s="39" t="s">
        <v>680</v>
      </c>
      <c r="D716" s="41">
        <v>6153</v>
      </c>
    </row>
    <row r="717" spans="1:4" ht="11.25">
      <c r="A717" s="38" t="s">
        <v>1001</v>
      </c>
      <c r="B717" s="39">
        <v>4550234</v>
      </c>
      <c r="C717" s="39" t="s">
        <v>679</v>
      </c>
      <c r="D717" s="41">
        <v>47679</v>
      </c>
    </row>
    <row r="718" spans="1:4" ht="11.25">
      <c r="A718" s="38" t="s">
        <v>1001</v>
      </c>
      <c r="B718" s="39">
        <v>4550235</v>
      </c>
      <c r="C718" s="39" t="s">
        <v>685</v>
      </c>
      <c r="D718" s="41">
        <v>0</v>
      </c>
    </row>
    <row r="719" spans="1:4" ht="11.25">
      <c r="A719" s="38" t="s">
        <v>1001</v>
      </c>
      <c r="B719" s="39">
        <v>4550236</v>
      </c>
      <c r="C719" s="39" t="s">
        <v>684</v>
      </c>
      <c r="D719" s="41">
        <v>0</v>
      </c>
    </row>
    <row r="720" spans="1:4" ht="11.25">
      <c r="A720" s="38" t="s">
        <v>1001</v>
      </c>
      <c r="B720" s="39">
        <v>4550237</v>
      </c>
      <c r="C720" s="39" t="s">
        <v>689</v>
      </c>
      <c r="D720" s="41">
        <v>74807</v>
      </c>
    </row>
    <row r="721" spans="1:4" ht="11.25">
      <c r="A721" s="38" t="s">
        <v>1001</v>
      </c>
      <c r="B721" s="39">
        <v>4550238</v>
      </c>
      <c r="C721" s="39" t="s">
        <v>692</v>
      </c>
      <c r="D721" s="41">
        <v>0</v>
      </c>
    </row>
    <row r="722" spans="1:4" ht="11.25">
      <c r="A722" s="38" t="s">
        <v>1001</v>
      </c>
      <c r="B722" s="39">
        <v>4550350</v>
      </c>
      <c r="C722" s="39" t="s">
        <v>1068</v>
      </c>
      <c r="D722" s="41">
        <v>0</v>
      </c>
    </row>
    <row r="723" spans="1:4" ht="11.25">
      <c r="A723" s="38" t="s">
        <v>1000</v>
      </c>
      <c r="B723" s="39">
        <v>3101538</v>
      </c>
      <c r="C723" s="39" t="s">
        <v>692</v>
      </c>
      <c r="D723" s="41">
        <v>0</v>
      </c>
    </row>
    <row r="724" spans="1:4" ht="11.25">
      <c r="A724" s="35">
        <v>45</v>
      </c>
      <c r="B724" s="36" t="s">
        <v>1069</v>
      </c>
      <c r="C724" s="35" t="s">
        <v>1070</v>
      </c>
      <c r="D724" s="37">
        <f>SUM(D725:D732)</f>
        <v>4191726</v>
      </c>
    </row>
    <row r="725" spans="1:5" ht="11.25">
      <c r="A725" s="35" t="s">
        <v>1000</v>
      </c>
      <c r="B725" s="39">
        <v>3100423</v>
      </c>
      <c r="C725" s="39" t="s">
        <v>494</v>
      </c>
      <c r="D725" s="41">
        <v>0</v>
      </c>
      <c r="E725" s="45"/>
    </row>
    <row r="726" spans="1:4" ht="22.5">
      <c r="A726" s="38" t="s">
        <v>1000</v>
      </c>
      <c r="B726" s="39">
        <v>3101816</v>
      </c>
      <c r="C726" s="39" t="s">
        <v>435</v>
      </c>
      <c r="D726" s="41">
        <v>177983</v>
      </c>
    </row>
    <row r="727" spans="1:4" ht="22.5">
      <c r="A727" s="38" t="s">
        <v>1000</v>
      </c>
      <c r="B727" s="39">
        <v>3101817</v>
      </c>
      <c r="C727" s="39" t="s">
        <v>436</v>
      </c>
      <c r="D727" s="41">
        <v>3305167</v>
      </c>
    </row>
    <row r="728" spans="1:4" ht="22.5">
      <c r="A728" s="38" t="s">
        <v>1000</v>
      </c>
      <c r="B728" s="39">
        <v>3101818</v>
      </c>
      <c r="C728" s="39" t="s">
        <v>1260</v>
      </c>
      <c r="D728" s="41">
        <v>314500</v>
      </c>
    </row>
    <row r="729" spans="1:4" ht="33.75">
      <c r="A729" s="38" t="s">
        <v>1000</v>
      </c>
      <c r="B729" s="39">
        <v>3101819</v>
      </c>
      <c r="C729" s="39" t="s">
        <v>1261</v>
      </c>
      <c r="D729" s="41">
        <v>0</v>
      </c>
    </row>
    <row r="730" spans="1:4" ht="33.75">
      <c r="A730" s="38" t="s">
        <v>1000</v>
      </c>
      <c r="B730" s="39">
        <v>3101820</v>
      </c>
      <c r="C730" s="39" t="s">
        <v>1262</v>
      </c>
      <c r="D730" s="41">
        <v>0</v>
      </c>
    </row>
    <row r="731" spans="1:4" ht="22.5">
      <c r="A731" s="38" t="s">
        <v>1000</v>
      </c>
      <c r="B731" s="39">
        <v>3101821</v>
      </c>
      <c r="C731" s="39" t="s">
        <v>1263</v>
      </c>
      <c r="D731" s="41">
        <v>394076</v>
      </c>
    </row>
    <row r="732" spans="1:4" ht="22.5">
      <c r="A732" s="38" t="s">
        <v>1000</v>
      </c>
      <c r="B732" s="39">
        <v>3101822</v>
      </c>
      <c r="C732" s="39" t="s">
        <v>1264</v>
      </c>
      <c r="D732" s="41">
        <v>0</v>
      </c>
    </row>
    <row r="733" spans="1:4" ht="52.5">
      <c r="A733" s="35">
        <v>46</v>
      </c>
      <c r="B733" s="36" t="s">
        <v>1071</v>
      </c>
      <c r="C733" s="35" t="s">
        <v>1072</v>
      </c>
      <c r="D733" s="37">
        <f>SUM(D3,D102,D130,D139,D143,D142,D156,D159,D170,D163,D175,D176,D195,D246,D304,D321,D385,D426,D467,D508,D538,D573,D600,D614,D629,D724)</f>
        <v>643270647</v>
      </c>
    </row>
    <row r="734" spans="1:4" ht="11.25">
      <c r="A734" s="35">
        <v>47</v>
      </c>
      <c r="B734" s="36" t="s">
        <v>1073</v>
      </c>
      <c r="C734" s="35" t="s">
        <v>1074</v>
      </c>
      <c r="D734" s="37">
        <f>D735</f>
        <v>96860</v>
      </c>
    </row>
    <row r="735" spans="1:4" ht="11.25">
      <c r="A735" s="38" t="s">
        <v>1000</v>
      </c>
      <c r="B735" s="39">
        <v>3250101</v>
      </c>
      <c r="C735" s="39" t="s">
        <v>1075</v>
      </c>
      <c r="D735" s="41">
        <v>96860</v>
      </c>
    </row>
    <row r="736" spans="1:4" ht="11.25">
      <c r="A736" s="35">
        <v>48</v>
      </c>
      <c r="B736" s="36" t="s">
        <v>1076</v>
      </c>
      <c r="C736" s="35" t="s">
        <v>1077</v>
      </c>
      <c r="D736" s="37">
        <f>SUM(D737:D774)</f>
        <v>55300</v>
      </c>
    </row>
    <row r="737" spans="1:4" ht="11.25">
      <c r="A737" s="38" t="s">
        <v>1000</v>
      </c>
      <c r="B737" s="39">
        <v>3250406</v>
      </c>
      <c r="C737" s="39" t="s">
        <v>1078</v>
      </c>
      <c r="D737" s="41">
        <v>27500</v>
      </c>
    </row>
    <row r="738" spans="1:4" ht="11.25">
      <c r="A738" s="38" t="s">
        <v>1000</v>
      </c>
      <c r="B738" s="39">
        <v>3250407</v>
      </c>
      <c r="C738" s="39" t="s">
        <v>1079</v>
      </c>
      <c r="D738" s="41">
        <v>0</v>
      </c>
    </row>
    <row r="739" spans="1:4" ht="11.25">
      <c r="A739" s="38" t="s">
        <v>1000</v>
      </c>
      <c r="B739" s="39">
        <v>3250416</v>
      </c>
      <c r="C739" s="39" t="s">
        <v>809</v>
      </c>
      <c r="D739" s="41">
        <v>0</v>
      </c>
    </row>
    <row r="740" spans="1:4" ht="11.25">
      <c r="A740" s="38" t="s">
        <v>1000</v>
      </c>
      <c r="B740" s="39">
        <v>3250401</v>
      </c>
      <c r="C740" s="39" t="s">
        <v>810</v>
      </c>
      <c r="D740" s="41">
        <v>0</v>
      </c>
    </row>
    <row r="741" spans="1:4" ht="11.25">
      <c r="A741" s="38" t="s">
        <v>1000</v>
      </c>
      <c r="B741" s="39">
        <v>3250418</v>
      </c>
      <c r="C741" s="39" t="s">
        <v>811</v>
      </c>
      <c r="D741" s="41">
        <v>0</v>
      </c>
    </row>
    <row r="742" spans="1:4" ht="11.25">
      <c r="A742" s="38" t="s">
        <v>1000</v>
      </c>
      <c r="B742" s="39">
        <v>3250420</v>
      </c>
      <c r="C742" s="39" t="s">
        <v>812</v>
      </c>
      <c r="D742" s="41">
        <v>6526</v>
      </c>
    </row>
    <row r="743" spans="1:4" ht="11.25">
      <c r="A743" s="38" t="s">
        <v>1000</v>
      </c>
      <c r="B743" s="39">
        <v>3250421</v>
      </c>
      <c r="C743" s="39" t="s">
        <v>813</v>
      </c>
      <c r="D743" s="41">
        <v>0</v>
      </c>
    </row>
    <row r="744" spans="1:4" ht="11.25">
      <c r="A744" s="38" t="s">
        <v>1000</v>
      </c>
      <c r="B744" s="39">
        <v>3250422</v>
      </c>
      <c r="C744" s="39" t="s">
        <v>814</v>
      </c>
      <c r="D744" s="41">
        <v>0</v>
      </c>
    </row>
    <row r="745" spans="1:4" ht="11.25">
      <c r="A745" s="38" t="s">
        <v>1000</v>
      </c>
      <c r="B745" s="39">
        <v>3250423</v>
      </c>
      <c r="C745" s="39" t="s">
        <v>815</v>
      </c>
      <c r="D745" s="41">
        <v>0</v>
      </c>
    </row>
    <row r="746" spans="1:4" ht="11.25">
      <c r="A746" s="38" t="s">
        <v>1000</v>
      </c>
      <c r="B746" s="39">
        <v>3250424</v>
      </c>
      <c r="C746" s="39" t="s">
        <v>0</v>
      </c>
      <c r="D746" s="41">
        <v>0</v>
      </c>
    </row>
    <row r="747" spans="1:4" ht="22.5">
      <c r="A747" s="38" t="s">
        <v>1000</v>
      </c>
      <c r="B747" s="39">
        <v>3250425</v>
      </c>
      <c r="C747" s="39" t="s">
        <v>1</v>
      </c>
      <c r="D747" s="41">
        <v>0</v>
      </c>
    </row>
    <row r="748" spans="1:4" ht="22.5">
      <c r="A748" s="38" t="s">
        <v>1000</v>
      </c>
      <c r="B748" s="39">
        <v>3250426</v>
      </c>
      <c r="C748" s="39" t="s">
        <v>1088</v>
      </c>
      <c r="D748" s="41">
        <v>0</v>
      </c>
    </row>
    <row r="749" spans="1:4" ht="22.5">
      <c r="A749" s="38" t="s">
        <v>1000</v>
      </c>
      <c r="B749" s="39">
        <v>3250427</v>
      </c>
      <c r="C749" s="39" t="s">
        <v>1088</v>
      </c>
      <c r="D749" s="41">
        <v>0</v>
      </c>
    </row>
    <row r="750" spans="1:4" ht="22.5">
      <c r="A750" s="38" t="s">
        <v>1000</v>
      </c>
      <c r="B750" s="39">
        <v>3250428</v>
      </c>
      <c r="C750" s="39" t="s">
        <v>1089</v>
      </c>
      <c r="D750" s="41">
        <v>0</v>
      </c>
    </row>
    <row r="751" spans="1:4" ht="22.5">
      <c r="A751" s="38" t="s">
        <v>1000</v>
      </c>
      <c r="B751" s="39">
        <v>3250429</v>
      </c>
      <c r="C751" s="39" t="s">
        <v>1090</v>
      </c>
      <c r="D751" s="41">
        <v>0</v>
      </c>
    </row>
    <row r="752" spans="1:4" ht="11.25">
      <c r="A752" s="38" t="s">
        <v>1000</v>
      </c>
      <c r="B752" s="39">
        <v>3250501</v>
      </c>
      <c r="C752" s="39" t="s">
        <v>1091</v>
      </c>
      <c r="D752" s="41">
        <v>0</v>
      </c>
    </row>
    <row r="753" spans="1:4" ht="11.25">
      <c r="A753" s="38" t="s">
        <v>1000</v>
      </c>
      <c r="B753" s="39">
        <v>3250502</v>
      </c>
      <c r="C753" s="39" t="s">
        <v>1092</v>
      </c>
      <c r="D753" s="41">
        <v>0</v>
      </c>
    </row>
    <row r="754" spans="1:4" ht="22.5">
      <c r="A754" s="38" t="s">
        <v>1000</v>
      </c>
      <c r="B754" s="39">
        <v>3250503</v>
      </c>
      <c r="C754" s="39" t="s">
        <v>1093</v>
      </c>
      <c r="D754" s="41">
        <v>0</v>
      </c>
    </row>
    <row r="755" spans="1:4" ht="22.5">
      <c r="A755" s="38" t="s">
        <v>1000</v>
      </c>
      <c r="B755" s="39">
        <v>3250504</v>
      </c>
      <c r="C755" s="39" t="s">
        <v>1094</v>
      </c>
      <c r="D755" s="41">
        <v>0</v>
      </c>
    </row>
    <row r="756" spans="1:4" ht="11.25">
      <c r="A756" s="38" t="s">
        <v>1000</v>
      </c>
      <c r="B756" s="39">
        <v>3250505</v>
      </c>
      <c r="C756" s="39" t="s">
        <v>1095</v>
      </c>
      <c r="D756" s="41">
        <v>0</v>
      </c>
    </row>
    <row r="757" spans="1:4" ht="11.25">
      <c r="A757" s="38" t="s">
        <v>1000</v>
      </c>
      <c r="B757" s="39">
        <v>3250506</v>
      </c>
      <c r="C757" s="39" t="s">
        <v>1096</v>
      </c>
      <c r="D757" s="41">
        <v>0</v>
      </c>
    </row>
    <row r="758" spans="1:4" ht="11.25">
      <c r="A758" s="38" t="s">
        <v>1000</v>
      </c>
      <c r="B758" s="39">
        <v>3250507</v>
      </c>
      <c r="C758" s="39" t="s">
        <v>1097</v>
      </c>
      <c r="D758" s="41">
        <v>0</v>
      </c>
    </row>
    <row r="759" spans="1:4" ht="22.5">
      <c r="A759" s="38" t="s">
        <v>1000</v>
      </c>
      <c r="B759" s="39">
        <v>3250508</v>
      </c>
      <c r="C759" s="39" t="s">
        <v>1098</v>
      </c>
      <c r="D759" s="41">
        <v>0</v>
      </c>
    </row>
    <row r="760" spans="1:4" ht="22.5">
      <c r="A760" s="38" t="s">
        <v>1000</v>
      </c>
      <c r="B760" s="39">
        <v>3250509</v>
      </c>
      <c r="C760" s="39" t="s">
        <v>1099</v>
      </c>
      <c r="D760" s="41">
        <v>0</v>
      </c>
    </row>
    <row r="761" spans="1:4" ht="11.25">
      <c r="A761" s="38" t="s">
        <v>1000</v>
      </c>
      <c r="B761" s="39">
        <v>3250510</v>
      </c>
      <c r="C761" s="39" t="s">
        <v>1100</v>
      </c>
      <c r="D761" s="41">
        <v>0</v>
      </c>
    </row>
    <row r="762" spans="1:4" ht="11.25">
      <c r="A762" s="38" t="s">
        <v>1000</v>
      </c>
      <c r="B762" s="39">
        <v>3250511</v>
      </c>
      <c r="C762" s="39" t="s">
        <v>851</v>
      </c>
      <c r="D762" s="41">
        <v>0</v>
      </c>
    </row>
    <row r="763" spans="1:4" ht="11.25">
      <c r="A763" s="38" t="s">
        <v>1000</v>
      </c>
      <c r="B763" s="39">
        <v>3250430</v>
      </c>
      <c r="C763" s="39" t="s">
        <v>1101</v>
      </c>
      <c r="D763" s="41">
        <v>0</v>
      </c>
    </row>
    <row r="764" spans="1:4" ht="11.25">
      <c r="A764" s="38" t="s">
        <v>1000</v>
      </c>
      <c r="B764" s="39">
        <v>3250431</v>
      </c>
      <c r="C764" s="39" t="s">
        <v>1102</v>
      </c>
      <c r="D764" s="41">
        <v>0</v>
      </c>
    </row>
    <row r="765" spans="1:4" ht="11.25">
      <c r="A765" s="38" t="s">
        <v>1000</v>
      </c>
      <c r="B765" s="39">
        <v>3250432</v>
      </c>
      <c r="C765" s="39" t="s">
        <v>1103</v>
      </c>
      <c r="D765" s="41">
        <v>0</v>
      </c>
    </row>
    <row r="766" spans="1:4" ht="11.25">
      <c r="A766" s="38" t="s">
        <v>1000</v>
      </c>
      <c r="B766" s="39">
        <v>3250433</v>
      </c>
      <c r="C766" s="39" t="s">
        <v>55</v>
      </c>
      <c r="D766" s="41">
        <v>0</v>
      </c>
    </row>
    <row r="767" spans="1:4" ht="11.25">
      <c r="A767" s="38" t="s">
        <v>1000</v>
      </c>
      <c r="B767" s="39">
        <v>3250434</v>
      </c>
      <c r="C767" s="39" t="s">
        <v>33</v>
      </c>
      <c r="D767" s="41">
        <v>0</v>
      </c>
    </row>
    <row r="768" spans="1:4" ht="11.25">
      <c r="A768" s="38" t="s">
        <v>1000</v>
      </c>
      <c r="B768" s="39">
        <v>3250435</v>
      </c>
      <c r="C768" s="39" t="s">
        <v>34</v>
      </c>
      <c r="D768" s="41">
        <v>0</v>
      </c>
    </row>
    <row r="769" spans="1:214" ht="11.25">
      <c r="A769" s="38" t="s">
        <v>1000</v>
      </c>
      <c r="B769" s="39">
        <v>3250436</v>
      </c>
      <c r="C769" s="39" t="s">
        <v>35</v>
      </c>
      <c r="D769" s="41">
        <v>0</v>
      </c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  <c r="AK769" s="46"/>
      <c r="AL769" s="46"/>
      <c r="AM769" s="46"/>
      <c r="AN769" s="46"/>
      <c r="AO769" s="46"/>
      <c r="AP769" s="46"/>
      <c r="AQ769" s="46"/>
      <c r="AR769" s="46"/>
      <c r="AS769" s="46"/>
      <c r="AT769" s="46"/>
      <c r="AU769" s="46"/>
      <c r="AV769" s="46"/>
      <c r="AW769" s="46"/>
      <c r="AX769" s="46"/>
      <c r="AY769" s="46"/>
      <c r="AZ769" s="46"/>
      <c r="BA769" s="46"/>
      <c r="BB769" s="46"/>
      <c r="BC769" s="46"/>
      <c r="BD769" s="46"/>
      <c r="BE769" s="46"/>
      <c r="BF769" s="46"/>
      <c r="BG769" s="46"/>
      <c r="BH769" s="46"/>
      <c r="BI769" s="46"/>
      <c r="BJ769" s="46"/>
      <c r="BK769" s="46"/>
      <c r="BL769" s="46"/>
      <c r="BM769" s="46"/>
      <c r="BN769" s="46"/>
      <c r="BO769" s="46"/>
      <c r="BP769" s="46"/>
      <c r="BQ769" s="46"/>
      <c r="BR769" s="46"/>
      <c r="BS769" s="46"/>
      <c r="BT769" s="46"/>
      <c r="BU769" s="46"/>
      <c r="BV769" s="46"/>
      <c r="BW769" s="46"/>
      <c r="BX769" s="46"/>
      <c r="BY769" s="46"/>
      <c r="BZ769" s="46"/>
      <c r="CA769" s="46"/>
      <c r="CB769" s="46"/>
      <c r="CC769" s="46"/>
      <c r="CD769" s="46"/>
      <c r="CE769" s="46"/>
      <c r="CF769" s="46"/>
      <c r="CG769" s="46"/>
      <c r="CH769" s="46"/>
      <c r="CI769" s="46"/>
      <c r="CJ769" s="46"/>
      <c r="CK769" s="46"/>
      <c r="CL769" s="46"/>
      <c r="CM769" s="46"/>
      <c r="CN769" s="46"/>
      <c r="CO769" s="46"/>
      <c r="CP769" s="46"/>
      <c r="CQ769" s="46"/>
      <c r="CR769" s="46"/>
      <c r="CS769" s="46"/>
      <c r="CT769" s="46"/>
      <c r="CU769" s="46"/>
      <c r="CV769" s="46"/>
      <c r="CW769" s="46"/>
      <c r="CX769" s="46"/>
      <c r="CY769" s="46"/>
      <c r="CZ769" s="46"/>
      <c r="DA769" s="46"/>
      <c r="DB769" s="46"/>
      <c r="DC769" s="46"/>
      <c r="DD769" s="46"/>
      <c r="DE769" s="46"/>
      <c r="DF769" s="46"/>
      <c r="DG769" s="46"/>
      <c r="DH769" s="46"/>
      <c r="DI769" s="46"/>
      <c r="DJ769" s="46"/>
      <c r="DK769" s="46"/>
      <c r="DL769" s="46"/>
      <c r="DM769" s="46"/>
      <c r="DN769" s="46"/>
      <c r="DO769" s="46"/>
      <c r="DP769" s="46"/>
      <c r="DQ769" s="46"/>
      <c r="DR769" s="46"/>
      <c r="DS769" s="46"/>
      <c r="DT769" s="46"/>
      <c r="DU769" s="46"/>
      <c r="DV769" s="46"/>
      <c r="DW769" s="46"/>
      <c r="DX769" s="46"/>
      <c r="DY769" s="46"/>
      <c r="DZ769" s="46"/>
      <c r="EA769" s="46"/>
      <c r="EB769" s="46"/>
      <c r="EC769" s="46"/>
      <c r="ED769" s="46"/>
      <c r="EE769" s="46"/>
      <c r="EF769" s="46"/>
      <c r="EG769" s="46"/>
      <c r="EH769" s="46"/>
      <c r="EI769" s="46"/>
      <c r="EJ769" s="46"/>
      <c r="EK769" s="46"/>
      <c r="EL769" s="46"/>
      <c r="EM769" s="46"/>
      <c r="EN769" s="46"/>
      <c r="EO769" s="46"/>
      <c r="EP769" s="46"/>
      <c r="EQ769" s="46"/>
      <c r="ER769" s="46"/>
      <c r="ES769" s="46"/>
      <c r="ET769" s="46"/>
      <c r="EU769" s="46"/>
      <c r="EV769" s="46"/>
      <c r="EW769" s="46"/>
      <c r="EX769" s="46"/>
      <c r="EY769" s="46"/>
      <c r="EZ769" s="46"/>
      <c r="FA769" s="46"/>
      <c r="FB769" s="46"/>
      <c r="FC769" s="46"/>
      <c r="FD769" s="46"/>
      <c r="FE769" s="46"/>
      <c r="FF769" s="46"/>
      <c r="FG769" s="46"/>
      <c r="FH769" s="46"/>
      <c r="FI769" s="46"/>
      <c r="FJ769" s="46"/>
      <c r="FK769" s="46"/>
      <c r="FL769" s="46"/>
      <c r="FM769" s="46"/>
      <c r="FN769" s="46"/>
      <c r="FO769" s="46"/>
      <c r="FP769" s="46"/>
      <c r="FQ769" s="46"/>
      <c r="FR769" s="46"/>
      <c r="FS769" s="46"/>
      <c r="FT769" s="46"/>
      <c r="FU769" s="46"/>
      <c r="FV769" s="46"/>
      <c r="FW769" s="46"/>
      <c r="FX769" s="46"/>
      <c r="FY769" s="46"/>
      <c r="FZ769" s="46"/>
      <c r="GA769" s="46"/>
      <c r="GB769" s="46"/>
      <c r="GC769" s="46"/>
      <c r="GD769" s="46"/>
      <c r="GE769" s="46"/>
      <c r="GF769" s="46"/>
      <c r="GG769" s="46"/>
      <c r="GH769" s="46"/>
      <c r="GI769" s="46"/>
      <c r="GJ769" s="46"/>
      <c r="GK769" s="46"/>
      <c r="GL769" s="46"/>
      <c r="GM769" s="46"/>
      <c r="GN769" s="46"/>
      <c r="GO769" s="46"/>
      <c r="GP769" s="46"/>
      <c r="GQ769" s="46"/>
      <c r="GR769" s="46"/>
      <c r="GS769" s="46"/>
      <c r="GT769" s="46"/>
      <c r="GU769" s="46"/>
      <c r="GV769" s="46"/>
      <c r="GW769" s="46"/>
      <c r="GX769" s="46"/>
      <c r="GY769" s="46"/>
      <c r="GZ769" s="46"/>
      <c r="HA769" s="46"/>
      <c r="HB769" s="46"/>
      <c r="HC769" s="46"/>
      <c r="HD769" s="46"/>
      <c r="HE769" s="46"/>
      <c r="HF769" s="46"/>
    </row>
    <row r="770" spans="1:214" ht="11.25">
      <c r="A770" s="38" t="s">
        <v>1000</v>
      </c>
      <c r="B770" s="39">
        <v>3250437</v>
      </c>
      <c r="C770" s="39" t="s">
        <v>36</v>
      </c>
      <c r="D770" s="41">
        <v>0</v>
      </c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  <c r="AK770" s="46"/>
      <c r="AL770" s="46"/>
      <c r="AM770" s="46"/>
      <c r="AN770" s="46"/>
      <c r="AO770" s="46"/>
      <c r="AP770" s="46"/>
      <c r="AQ770" s="46"/>
      <c r="AR770" s="46"/>
      <c r="AS770" s="46"/>
      <c r="AT770" s="46"/>
      <c r="AU770" s="46"/>
      <c r="AV770" s="46"/>
      <c r="AW770" s="46"/>
      <c r="AX770" s="46"/>
      <c r="AY770" s="46"/>
      <c r="AZ770" s="46"/>
      <c r="BA770" s="46"/>
      <c r="BB770" s="46"/>
      <c r="BC770" s="46"/>
      <c r="BD770" s="46"/>
      <c r="BE770" s="46"/>
      <c r="BF770" s="46"/>
      <c r="BG770" s="46"/>
      <c r="BH770" s="46"/>
      <c r="BI770" s="46"/>
      <c r="BJ770" s="46"/>
      <c r="BK770" s="46"/>
      <c r="BL770" s="46"/>
      <c r="BM770" s="46"/>
      <c r="BN770" s="46"/>
      <c r="BO770" s="46"/>
      <c r="BP770" s="46"/>
      <c r="BQ770" s="46"/>
      <c r="BR770" s="46"/>
      <c r="BS770" s="46"/>
      <c r="BT770" s="46"/>
      <c r="BU770" s="46"/>
      <c r="BV770" s="46"/>
      <c r="BW770" s="46"/>
      <c r="BX770" s="46"/>
      <c r="BY770" s="46"/>
      <c r="BZ770" s="46"/>
      <c r="CA770" s="46"/>
      <c r="CB770" s="46"/>
      <c r="CC770" s="46"/>
      <c r="CD770" s="46"/>
      <c r="CE770" s="46"/>
      <c r="CF770" s="46"/>
      <c r="CG770" s="46"/>
      <c r="CH770" s="46"/>
      <c r="CI770" s="46"/>
      <c r="CJ770" s="46"/>
      <c r="CK770" s="46"/>
      <c r="CL770" s="46"/>
      <c r="CM770" s="46"/>
      <c r="CN770" s="46"/>
      <c r="CO770" s="46"/>
      <c r="CP770" s="46"/>
      <c r="CQ770" s="46"/>
      <c r="CR770" s="46"/>
      <c r="CS770" s="46"/>
      <c r="CT770" s="46"/>
      <c r="CU770" s="46"/>
      <c r="CV770" s="46"/>
      <c r="CW770" s="46"/>
      <c r="CX770" s="46"/>
      <c r="CY770" s="46"/>
      <c r="CZ770" s="46"/>
      <c r="DA770" s="46"/>
      <c r="DB770" s="46"/>
      <c r="DC770" s="46"/>
      <c r="DD770" s="46"/>
      <c r="DE770" s="46"/>
      <c r="DF770" s="46"/>
      <c r="DG770" s="46"/>
      <c r="DH770" s="46"/>
      <c r="DI770" s="46"/>
      <c r="DJ770" s="46"/>
      <c r="DK770" s="46"/>
      <c r="DL770" s="46"/>
      <c r="DM770" s="46"/>
      <c r="DN770" s="46"/>
      <c r="DO770" s="46"/>
      <c r="DP770" s="46"/>
      <c r="DQ770" s="46"/>
      <c r="DR770" s="46"/>
      <c r="DS770" s="46"/>
      <c r="DT770" s="46"/>
      <c r="DU770" s="46"/>
      <c r="DV770" s="46"/>
      <c r="DW770" s="46"/>
      <c r="DX770" s="46"/>
      <c r="DY770" s="46"/>
      <c r="DZ770" s="46"/>
      <c r="EA770" s="46"/>
      <c r="EB770" s="46"/>
      <c r="EC770" s="46"/>
      <c r="ED770" s="46"/>
      <c r="EE770" s="46"/>
      <c r="EF770" s="46"/>
      <c r="EG770" s="46"/>
      <c r="EH770" s="46"/>
      <c r="EI770" s="46"/>
      <c r="EJ770" s="46"/>
      <c r="EK770" s="46"/>
      <c r="EL770" s="46"/>
      <c r="EM770" s="46"/>
      <c r="EN770" s="46"/>
      <c r="EO770" s="46"/>
      <c r="EP770" s="46"/>
      <c r="EQ770" s="46"/>
      <c r="ER770" s="46"/>
      <c r="ES770" s="46"/>
      <c r="ET770" s="46"/>
      <c r="EU770" s="46"/>
      <c r="EV770" s="46"/>
      <c r="EW770" s="46"/>
      <c r="EX770" s="46"/>
      <c r="EY770" s="46"/>
      <c r="EZ770" s="46"/>
      <c r="FA770" s="46"/>
      <c r="FB770" s="46"/>
      <c r="FC770" s="46"/>
      <c r="FD770" s="46"/>
      <c r="FE770" s="46"/>
      <c r="FF770" s="46"/>
      <c r="FG770" s="46"/>
      <c r="FH770" s="46"/>
      <c r="FI770" s="46"/>
      <c r="FJ770" s="46"/>
      <c r="FK770" s="46"/>
      <c r="FL770" s="46"/>
      <c r="FM770" s="46"/>
      <c r="FN770" s="46"/>
      <c r="FO770" s="46"/>
      <c r="FP770" s="46"/>
      <c r="FQ770" s="46"/>
      <c r="FR770" s="46"/>
      <c r="FS770" s="46"/>
      <c r="FT770" s="46"/>
      <c r="FU770" s="46"/>
      <c r="FV770" s="46"/>
      <c r="FW770" s="46"/>
      <c r="FX770" s="46"/>
      <c r="FY770" s="46"/>
      <c r="FZ770" s="46"/>
      <c r="GA770" s="46"/>
      <c r="GB770" s="46"/>
      <c r="GC770" s="46"/>
      <c r="GD770" s="46"/>
      <c r="GE770" s="46"/>
      <c r="GF770" s="46"/>
      <c r="GG770" s="46"/>
      <c r="GH770" s="46"/>
      <c r="GI770" s="46"/>
      <c r="GJ770" s="46"/>
      <c r="GK770" s="46"/>
      <c r="GL770" s="46"/>
      <c r="GM770" s="46"/>
      <c r="GN770" s="46"/>
      <c r="GO770" s="46"/>
      <c r="GP770" s="46"/>
      <c r="GQ770" s="46"/>
      <c r="GR770" s="46"/>
      <c r="GS770" s="46"/>
      <c r="GT770" s="46"/>
      <c r="GU770" s="46"/>
      <c r="GV770" s="46"/>
      <c r="GW770" s="46"/>
      <c r="GX770" s="46"/>
      <c r="GY770" s="46"/>
      <c r="GZ770" s="46"/>
      <c r="HA770" s="46"/>
      <c r="HB770" s="46"/>
      <c r="HC770" s="46"/>
      <c r="HD770" s="46"/>
      <c r="HE770" s="46"/>
      <c r="HF770" s="46"/>
    </row>
    <row r="771" spans="1:214" ht="22.5">
      <c r="A771" s="38" t="s">
        <v>1000</v>
      </c>
      <c r="B771" s="39">
        <v>3250438</v>
      </c>
      <c r="C771" s="39" t="s">
        <v>37</v>
      </c>
      <c r="D771" s="41">
        <v>21070</v>
      </c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  <c r="AK771" s="46"/>
      <c r="AL771" s="46"/>
      <c r="AM771" s="46"/>
      <c r="AN771" s="46"/>
      <c r="AO771" s="46"/>
      <c r="AP771" s="46"/>
      <c r="AQ771" s="46"/>
      <c r="AR771" s="46"/>
      <c r="AS771" s="46"/>
      <c r="AT771" s="46"/>
      <c r="AU771" s="46"/>
      <c r="AV771" s="46"/>
      <c r="AW771" s="46"/>
      <c r="AX771" s="46"/>
      <c r="AY771" s="46"/>
      <c r="AZ771" s="46"/>
      <c r="BA771" s="46"/>
      <c r="BB771" s="46"/>
      <c r="BC771" s="46"/>
      <c r="BD771" s="46"/>
      <c r="BE771" s="46"/>
      <c r="BF771" s="46"/>
      <c r="BG771" s="46"/>
      <c r="BH771" s="46"/>
      <c r="BI771" s="46"/>
      <c r="BJ771" s="46"/>
      <c r="BK771" s="46"/>
      <c r="BL771" s="46"/>
      <c r="BM771" s="46"/>
      <c r="BN771" s="46"/>
      <c r="BO771" s="46"/>
      <c r="BP771" s="46"/>
      <c r="BQ771" s="46"/>
      <c r="BR771" s="46"/>
      <c r="BS771" s="46"/>
      <c r="BT771" s="46"/>
      <c r="BU771" s="46"/>
      <c r="BV771" s="46"/>
      <c r="BW771" s="46"/>
      <c r="BX771" s="46"/>
      <c r="BY771" s="46"/>
      <c r="BZ771" s="46"/>
      <c r="CA771" s="46"/>
      <c r="CB771" s="46"/>
      <c r="CC771" s="46"/>
      <c r="CD771" s="46"/>
      <c r="CE771" s="46"/>
      <c r="CF771" s="46"/>
      <c r="CG771" s="46"/>
      <c r="CH771" s="46"/>
      <c r="CI771" s="46"/>
      <c r="CJ771" s="46"/>
      <c r="CK771" s="46"/>
      <c r="CL771" s="46"/>
      <c r="CM771" s="46"/>
      <c r="CN771" s="46"/>
      <c r="CO771" s="46"/>
      <c r="CP771" s="46"/>
      <c r="CQ771" s="46"/>
      <c r="CR771" s="46"/>
      <c r="CS771" s="46"/>
      <c r="CT771" s="46"/>
      <c r="CU771" s="46"/>
      <c r="CV771" s="46"/>
      <c r="CW771" s="46"/>
      <c r="CX771" s="46"/>
      <c r="CY771" s="46"/>
      <c r="CZ771" s="46"/>
      <c r="DA771" s="46"/>
      <c r="DB771" s="46"/>
      <c r="DC771" s="46"/>
      <c r="DD771" s="46"/>
      <c r="DE771" s="46"/>
      <c r="DF771" s="46"/>
      <c r="DG771" s="46"/>
      <c r="DH771" s="46"/>
      <c r="DI771" s="46"/>
      <c r="DJ771" s="46"/>
      <c r="DK771" s="46"/>
      <c r="DL771" s="46"/>
      <c r="DM771" s="46"/>
      <c r="DN771" s="46"/>
      <c r="DO771" s="46"/>
      <c r="DP771" s="46"/>
      <c r="DQ771" s="46"/>
      <c r="DR771" s="46"/>
      <c r="DS771" s="46"/>
      <c r="DT771" s="46"/>
      <c r="DU771" s="46"/>
      <c r="DV771" s="46"/>
      <c r="DW771" s="46"/>
      <c r="DX771" s="46"/>
      <c r="DY771" s="46"/>
      <c r="DZ771" s="46"/>
      <c r="EA771" s="46"/>
      <c r="EB771" s="46"/>
      <c r="EC771" s="46"/>
      <c r="ED771" s="46"/>
      <c r="EE771" s="46"/>
      <c r="EF771" s="46"/>
      <c r="EG771" s="46"/>
      <c r="EH771" s="46"/>
      <c r="EI771" s="46"/>
      <c r="EJ771" s="46"/>
      <c r="EK771" s="46"/>
      <c r="EL771" s="46"/>
      <c r="EM771" s="46"/>
      <c r="EN771" s="46"/>
      <c r="EO771" s="46"/>
      <c r="EP771" s="46"/>
      <c r="EQ771" s="46"/>
      <c r="ER771" s="46"/>
      <c r="ES771" s="46"/>
      <c r="ET771" s="46"/>
      <c r="EU771" s="46"/>
      <c r="EV771" s="46"/>
      <c r="EW771" s="46"/>
      <c r="EX771" s="46"/>
      <c r="EY771" s="46"/>
      <c r="EZ771" s="46"/>
      <c r="FA771" s="46"/>
      <c r="FB771" s="46"/>
      <c r="FC771" s="46"/>
      <c r="FD771" s="46"/>
      <c r="FE771" s="46"/>
      <c r="FF771" s="46"/>
      <c r="FG771" s="46"/>
      <c r="FH771" s="46"/>
      <c r="FI771" s="46"/>
      <c r="FJ771" s="46"/>
      <c r="FK771" s="46"/>
      <c r="FL771" s="46"/>
      <c r="FM771" s="46"/>
      <c r="FN771" s="46"/>
      <c r="FO771" s="46"/>
      <c r="FP771" s="46"/>
      <c r="FQ771" s="46"/>
      <c r="FR771" s="46"/>
      <c r="FS771" s="46"/>
      <c r="FT771" s="46"/>
      <c r="FU771" s="46"/>
      <c r="FV771" s="46"/>
      <c r="FW771" s="46"/>
      <c r="FX771" s="46"/>
      <c r="FY771" s="46"/>
      <c r="FZ771" s="46"/>
      <c r="GA771" s="46"/>
      <c r="GB771" s="46"/>
      <c r="GC771" s="46"/>
      <c r="GD771" s="46"/>
      <c r="GE771" s="46"/>
      <c r="GF771" s="46"/>
      <c r="GG771" s="46"/>
      <c r="GH771" s="46"/>
      <c r="GI771" s="46"/>
      <c r="GJ771" s="46"/>
      <c r="GK771" s="46"/>
      <c r="GL771" s="46"/>
      <c r="GM771" s="46"/>
      <c r="GN771" s="46"/>
      <c r="GO771" s="46"/>
      <c r="GP771" s="46"/>
      <c r="GQ771" s="46"/>
      <c r="GR771" s="46"/>
      <c r="GS771" s="46"/>
      <c r="GT771" s="46"/>
      <c r="GU771" s="46"/>
      <c r="GV771" s="46"/>
      <c r="GW771" s="46"/>
      <c r="GX771" s="46"/>
      <c r="GY771" s="46"/>
      <c r="GZ771" s="46"/>
      <c r="HA771" s="46"/>
      <c r="HB771" s="46"/>
      <c r="HC771" s="46"/>
      <c r="HD771" s="46"/>
      <c r="HE771" s="46"/>
      <c r="HF771" s="46"/>
    </row>
    <row r="772" spans="1:214" ht="11.25">
      <c r="A772" s="38" t="s">
        <v>1000</v>
      </c>
      <c r="B772" s="39">
        <v>3250439</v>
      </c>
      <c r="C772" s="39" t="s">
        <v>38</v>
      </c>
      <c r="D772" s="41">
        <v>0</v>
      </c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  <c r="AK772" s="46"/>
      <c r="AL772" s="46"/>
      <c r="AM772" s="46"/>
      <c r="AN772" s="46"/>
      <c r="AO772" s="46"/>
      <c r="AP772" s="46"/>
      <c r="AQ772" s="46"/>
      <c r="AR772" s="46"/>
      <c r="AS772" s="46"/>
      <c r="AT772" s="46"/>
      <c r="AU772" s="46"/>
      <c r="AV772" s="46"/>
      <c r="AW772" s="46"/>
      <c r="AX772" s="46"/>
      <c r="AY772" s="46"/>
      <c r="AZ772" s="46"/>
      <c r="BA772" s="46"/>
      <c r="BB772" s="46"/>
      <c r="BC772" s="46"/>
      <c r="BD772" s="46"/>
      <c r="BE772" s="46"/>
      <c r="BF772" s="46"/>
      <c r="BG772" s="46"/>
      <c r="BH772" s="46"/>
      <c r="BI772" s="46"/>
      <c r="BJ772" s="46"/>
      <c r="BK772" s="46"/>
      <c r="BL772" s="46"/>
      <c r="BM772" s="46"/>
      <c r="BN772" s="46"/>
      <c r="BO772" s="46"/>
      <c r="BP772" s="46"/>
      <c r="BQ772" s="46"/>
      <c r="BR772" s="46"/>
      <c r="BS772" s="46"/>
      <c r="BT772" s="46"/>
      <c r="BU772" s="46"/>
      <c r="BV772" s="46"/>
      <c r="BW772" s="46"/>
      <c r="BX772" s="46"/>
      <c r="BY772" s="46"/>
      <c r="BZ772" s="46"/>
      <c r="CA772" s="46"/>
      <c r="CB772" s="46"/>
      <c r="CC772" s="46"/>
      <c r="CD772" s="46"/>
      <c r="CE772" s="46"/>
      <c r="CF772" s="46"/>
      <c r="CG772" s="46"/>
      <c r="CH772" s="46"/>
      <c r="CI772" s="46"/>
      <c r="CJ772" s="46"/>
      <c r="CK772" s="46"/>
      <c r="CL772" s="46"/>
      <c r="CM772" s="46"/>
      <c r="CN772" s="46"/>
      <c r="CO772" s="46"/>
      <c r="CP772" s="46"/>
      <c r="CQ772" s="46"/>
      <c r="CR772" s="46"/>
      <c r="CS772" s="46"/>
      <c r="CT772" s="46"/>
      <c r="CU772" s="46"/>
      <c r="CV772" s="46"/>
      <c r="CW772" s="46"/>
      <c r="CX772" s="46"/>
      <c r="CY772" s="46"/>
      <c r="CZ772" s="46"/>
      <c r="DA772" s="46"/>
      <c r="DB772" s="46"/>
      <c r="DC772" s="46"/>
      <c r="DD772" s="46"/>
      <c r="DE772" s="46"/>
      <c r="DF772" s="46"/>
      <c r="DG772" s="46"/>
      <c r="DH772" s="46"/>
      <c r="DI772" s="46"/>
      <c r="DJ772" s="46"/>
      <c r="DK772" s="46"/>
      <c r="DL772" s="46"/>
      <c r="DM772" s="46"/>
      <c r="DN772" s="46"/>
      <c r="DO772" s="46"/>
      <c r="DP772" s="46"/>
      <c r="DQ772" s="46"/>
      <c r="DR772" s="46"/>
      <c r="DS772" s="46"/>
      <c r="DT772" s="46"/>
      <c r="DU772" s="46"/>
      <c r="DV772" s="46"/>
      <c r="DW772" s="46"/>
      <c r="DX772" s="46"/>
      <c r="DY772" s="46"/>
      <c r="DZ772" s="46"/>
      <c r="EA772" s="46"/>
      <c r="EB772" s="46"/>
      <c r="EC772" s="46"/>
      <c r="ED772" s="46"/>
      <c r="EE772" s="46"/>
      <c r="EF772" s="46"/>
      <c r="EG772" s="46"/>
      <c r="EH772" s="46"/>
      <c r="EI772" s="46"/>
      <c r="EJ772" s="46"/>
      <c r="EK772" s="46"/>
      <c r="EL772" s="46"/>
      <c r="EM772" s="46"/>
      <c r="EN772" s="46"/>
      <c r="EO772" s="46"/>
      <c r="EP772" s="46"/>
      <c r="EQ772" s="46"/>
      <c r="ER772" s="46"/>
      <c r="ES772" s="46"/>
      <c r="ET772" s="46"/>
      <c r="EU772" s="46"/>
      <c r="EV772" s="46"/>
      <c r="EW772" s="46"/>
      <c r="EX772" s="46"/>
      <c r="EY772" s="46"/>
      <c r="EZ772" s="46"/>
      <c r="FA772" s="46"/>
      <c r="FB772" s="46"/>
      <c r="FC772" s="46"/>
      <c r="FD772" s="46"/>
      <c r="FE772" s="46"/>
      <c r="FF772" s="46"/>
      <c r="FG772" s="46"/>
      <c r="FH772" s="46"/>
      <c r="FI772" s="46"/>
      <c r="FJ772" s="46"/>
      <c r="FK772" s="46"/>
      <c r="FL772" s="46"/>
      <c r="FM772" s="46"/>
      <c r="FN772" s="46"/>
      <c r="FO772" s="46"/>
      <c r="FP772" s="46"/>
      <c r="FQ772" s="46"/>
      <c r="FR772" s="46"/>
      <c r="FS772" s="46"/>
      <c r="FT772" s="46"/>
      <c r="FU772" s="46"/>
      <c r="FV772" s="46"/>
      <c r="FW772" s="46"/>
      <c r="FX772" s="46"/>
      <c r="FY772" s="46"/>
      <c r="FZ772" s="46"/>
      <c r="GA772" s="46"/>
      <c r="GB772" s="46"/>
      <c r="GC772" s="46"/>
      <c r="GD772" s="46"/>
      <c r="GE772" s="46"/>
      <c r="GF772" s="46"/>
      <c r="GG772" s="46"/>
      <c r="GH772" s="46"/>
      <c r="GI772" s="46"/>
      <c r="GJ772" s="46"/>
      <c r="GK772" s="46"/>
      <c r="GL772" s="46"/>
      <c r="GM772" s="46"/>
      <c r="GN772" s="46"/>
      <c r="GO772" s="46"/>
      <c r="GP772" s="46"/>
      <c r="GQ772" s="46"/>
      <c r="GR772" s="46"/>
      <c r="GS772" s="46"/>
      <c r="GT772" s="46"/>
      <c r="GU772" s="46"/>
      <c r="GV772" s="46"/>
      <c r="GW772" s="46"/>
      <c r="GX772" s="46"/>
      <c r="GY772" s="46"/>
      <c r="GZ772" s="46"/>
      <c r="HA772" s="46"/>
      <c r="HB772" s="46"/>
      <c r="HC772" s="46"/>
      <c r="HD772" s="46"/>
      <c r="HE772" s="46"/>
      <c r="HF772" s="46"/>
    </row>
    <row r="773" spans="1:214" ht="11.25">
      <c r="A773" s="38" t="s">
        <v>1000</v>
      </c>
      <c r="B773" s="39">
        <v>3250440</v>
      </c>
      <c r="C773" s="39" t="s">
        <v>39</v>
      </c>
      <c r="D773" s="41">
        <v>204</v>
      </c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  <c r="AK773" s="46"/>
      <c r="AL773" s="46"/>
      <c r="AM773" s="46"/>
      <c r="AN773" s="46"/>
      <c r="AO773" s="46"/>
      <c r="AP773" s="46"/>
      <c r="AQ773" s="46"/>
      <c r="AR773" s="46"/>
      <c r="AS773" s="46"/>
      <c r="AT773" s="46"/>
      <c r="AU773" s="46"/>
      <c r="AV773" s="46"/>
      <c r="AW773" s="46"/>
      <c r="AX773" s="46"/>
      <c r="AY773" s="46"/>
      <c r="AZ773" s="46"/>
      <c r="BA773" s="46"/>
      <c r="BB773" s="46"/>
      <c r="BC773" s="46"/>
      <c r="BD773" s="46"/>
      <c r="BE773" s="46"/>
      <c r="BF773" s="46"/>
      <c r="BG773" s="46"/>
      <c r="BH773" s="46"/>
      <c r="BI773" s="46"/>
      <c r="BJ773" s="46"/>
      <c r="BK773" s="46"/>
      <c r="BL773" s="46"/>
      <c r="BM773" s="46"/>
      <c r="BN773" s="46"/>
      <c r="BO773" s="46"/>
      <c r="BP773" s="46"/>
      <c r="BQ773" s="46"/>
      <c r="BR773" s="46"/>
      <c r="BS773" s="46"/>
      <c r="BT773" s="46"/>
      <c r="BU773" s="46"/>
      <c r="BV773" s="46"/>
      <c r="BW773" s="46"/>
      <c r="BX773" s="46"/>
      <c r="BY773" s="46"/>
      <c r="BZ773" s="46"/>
      <c r="CA773" s="46"/>
      <c r="CB773" s="46"/>
      <c r="CC773" s="46"/>
      <c r="CD773" s="46"/>
      <c r="CE773" s="46"/>
      <c r="CF773" s="46"/>
      <c r="CG773" s="46"/>
      <c r="CH773" s="46"/>
      <c r="CI773" s="46"/>
      <c r="CJ773" s="46"/>
      <c r="CK773" s="46"/>
      <c r="CL773" s="46"/>
      <c r="CM773" s="46"/>
      <c r="CN773" s="46"/>
      <c r="CO773" s="46"/>
      <c r="CP773" s="46"/>
      <c r="CQ773" s="46"/>
      <c r="CR773" s="46"/>
      <c r="CS773" s="46"/>
      <c r="CT773" s="46"/>
      <c r="CU773" s="46"/>
      <c r="CV773" s="46"/>
      <c r="CW773" s="46"/>
      <c r="CX773" s="46"/>
      <c r="CY773" s="46"/>
      <c r="CZ773" s="46"/>
      <c r="DA773" s="46"/>
      <c r="DB773" s="46"/>
      <c r="DC773" s="46"/>
      <c r="DD773" s="46"/>
      <c r="DE773" s="46"/>
      <c r="DF773" s="46"/>
      <c r="DG773" s="46"/>
      <c r="DH773" s="46"/>
      <c r="DI773" s="46"/>
      <c r="DJ773" s="46"/>
      <c r="DK773" s="46"/>
      <c r="DL773" s="46"/>
      <c r="DM773" s="46"/>
      <c r="DN773" s="46"/>
      <c r="DO773" s="46"/>
      <c r="DP773" s="46"/>
      <c r="DQ773" s="46"/>
      <c r="DR773" s="46"/>
      <c r="DS773" s="46"/>
      <c r="DT773" s="46"/>
      <c r="DU773" s="46"/>
      <c r="DV773" s="46"/>
      <c r="DW773" s="46"/>
      <c r="DX773" s="46"/>
      <c r="DY773" s="46"/>
      <c r="DZ773" s="46"/>
      <c r="EA773" s="46"/>
      <c r="EB773" s="46"/>
      <c r="EC773" s="46"/>
      <c r="ED773" s="46"/>
      <c r="EE773" s="46"/>
      <c r="EF773" s="46"/>
      <c r="EG773" s="46"/>
      <c r="EH773" s="46"/>
      <c r="EI773" s="46"/>
      <c r="EJ773" s="46"/>
      <c r="EK773" s="46"/>
      <c r="EL773" s="46"/>
      <c r="EM773" s="46"/>
      <c r="EN773" s="46"/>
      <c r="EO773" s="46"/>
      <c r="EP773" s="46"/>
      <c r="EQ773" s="46"/>
      <c r="ER773" s="46"/>
      <c r="ES773" s="46"/>
      <c r="ET773" s="46"/>
      <c r="EU773" s="46"/>
      <c r="EV773" s="46"/>
      <c r="EW773" s="46"/>
      <c r="EX773" s="46"/>
      <c r="EY773" s="46"/>
      <c r="EZ773" s="46"/>
      <c r="FA773" s="46"/>
      <c r="FB773" s="46"/>
      <c r="FC773" s="46"/>
      <c r="FD773" s="46"/>
      <c r="FE773" s="46"/>
      <c r="FF773" s="46"/>
      <c r="FG773" s="46"/>
      <c r="FH773" s="46"/>
      <c r="FI773" s="46"/>
      <c r="FJ773" s="46"/>
      <c r="FK773" s="46"/>
      <c r="FL773" s="46"/>
      <c r="FM773" s="46"/>
      <c r="FN773" s="46"/>
      <c r="FO773" s="46"/>
      <c r="FP773" s="46"/>
      <c r="FQ773" s="46"/>
      <c r="FR773" s="46"/>
      <c r="FS773" s="46"/>
      <c r="FT773" s="46"/>
      <c r="FU773" s="46"/>
      <c r="FV773" s="46"/>
      <c r="FW773" s="46"/>
      <c r="FX773" s="46"/>
      <c r="FY773" s="46"/>
      <c r="FZ773" s="46"/>
      <c r="GA773" s="46"/>
      <c r="GB773" s="46"/>
      <c r="GC773" s="46"/>
      <c r="GD773" s="46"/>
      <c r="GE773" s="46"/>
      <c r="GF773" s="46"/>
      <c r="GG773" s="46"/>
      <c r="GH773" s="46"/>
      <c r="GI773" s="46"/>
      <c r="GJ773" s="46"/>
      <c r="GK773" s="46"/>
      <c r="GL773" s="46"/>
      <c r="GM773" s="46"/>
      <c r="GN773" s="46"/>
      <c r="GO773" s="46"/>
      <c r="GP773" s="46"/>
      <c r="GQ773" s="46"/>
      <c r="GR773" s="46"/>
      <c r="GS773" s="46"/>
      <c r="GT773" s="46"/>
      <c r="GU773" s="46"/>
      <c r="GV773" s="46"/>
      <c r="GW773" s="46"/>
      <c r="GX773" s="46"/>
      <c r="GY773" s="46"/>
      <c r="GZ773" s="46"/>
      <c r="HA773" s="46"/>
      <c r="HB773" s="46"/>
      <c r="HC773" s="46"/>
      <c r="HD773" s="46"/>
      <c r="HE773" s="46"/>
      <c r="HF773" s="46"/>
    </row>
    <row r="774" spans="1:214" ht="11.25">
      <c r="A774" s="38" t="s">
        <v>1000</v>
      </c>
      <c r="B774" s="39">
        <v>3250441</v>
      </c>
      <c r="C774" s="39" t="s">
        <v>40</v>
      </c>
      <c r="D774" s="41">
        <v>0</v>
      </c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  <c r="AK774" s="46"/>
      <c r="AL774" s="46"/>
      <c r="AM774" s="46"/>
      <c r="AN774" s="46"/>
      <c r="AO774" s="46"/>
      <c r="AP774" s="46"/>
      <c r="AQ774" s="46"/>
      <c r="AR774" s="46"/>
      <c r="AS774" s="46"/>
      <c r="AT774" s="46"/>
      <c r="AU774" s="46"/>
      <c r="AV774" s="46"/>
      <c r="AW774" s="46"/>
      <c r="AX774" s="46"/>
      <c r="AY774" s="46"/>
      <c r="AZ774" s="46"/>
      <c r="BA774" s="46"/>
      <c r="BB774" s="46"/>
      <c r="BC774" s="46"/>
      <c r="BD774" s="46"/>
      <c r="BE774" s="46"/>
      <c r="BF774" s="46"/>
      <c r="BG774" s="46"/>
      <c r="BH774" s="46"/>
      <c r="BI774" s="46"/>
      <c r="BJ774" s="46"/>
      <c r="BK774" s="46"/>
      <c r="BL774" s="46"/>
      <c r="BM774" s="46"/>
      <c r="BN774" s="46"/>
      <c r="BO774" s="46"/>
      <c r="BP774" s="46"/>
      <c r="BQ774" s="46"/>
      <c r="BR774" s="46"/>
      <c r="BS774" s="46"/>
      <c r="BT774" s="46"/>
      <c r="BU774" s="46"/>
      <c r="BV774" s="46"/>
      <c r="BW774" s="46"/>
      <c r="BX774" s="46"/>
      <c r="BY774" s="46"/>
      <c r="BZ774" s="46"/>
      <c r="CA774" s="46"/>
      <c r="CB774" s="46"/>
      <c r="CC774" s="46"/>
      <c r="CD774" s="46"/>
      <c r="CE774" s="46"/>
      <c r="CF774" s="46"/>
      <c r="CG774" s="46"/>
      <c r="CH774" s="46"/>
      <c r="CI774" s="46"/>
      <c r="CJ774" s="46"/>
      <c r="CK774" s="46"/>
      <c r="CL774" s="46"/>
      <c r="CM774" s="46"/>
      <c r="CN774" s="46"/>
      <c r="CO774" s="46"/>
      <c r="CP774" s="46"/>
      <c r="CQ774" s="46"/>
      <c r="CR774" s="46"/>
      <c r="CS774" s="46"/>
      <c r="CT774" s="46"/>
      <c r="CU774" s="46"/>
      <c r="CV774" s="46"/>
      <c r="CW774" s="46"/>
      <c r="CX774" s="46"/>
      <c r="CY774" s="46"/>
      <c r="CZ774" s="46"/>
      <c r="DA774" s="46"/>
      <c r="DB774" s="46"/>
      <c r="DC774" s="46"/>
      <c r="DD774" s="46"/>
      <c r="DE774" s="46"/>
      <c r="DF774" s="46"/>
      <c r="DG774" s="46"/>
      <c r="DH774" s="46"/>
      <c r="DI774" s="46"/>
      <c r="DJ774" s="46"/>
      <c r="DK774" s="46"/>
      <c r="DL774" s="46"/>
      <c r="DM774" s="46"/>
      <c r="DN774" s="46"/>
      <c r="DO774" s="46"/>
      <c r="DP774" s="46"/>
      <c r="DQ774" s="46"/>
      <c r="DR774" s="46"/>
      <c r="DS774" s="46"/>
      <c r="DT774" s="46"/>
      <c r="DU774" s="46"/>
      <c r="DV774" s="46"/>
      <c r="DW774" s="46"/>
      <c r="DX774" s="46"/>
      <c r="DY774" s="46"/>
      <c r="DZ774" s="46"/>
      <c r="EA774" s="46"/>
      <c r="EB774" s="46"/>
      <c r="EC774" s="46"/>
      <c r="ED774" s="46"/>
      <c r="EE774" s="46"/>
      <c r="EF774" s="46"/>
      <c r="EG774" s="46"/>
      <c r="EH774" s="46"/>
      <c r="EI774" s="46"/>
      <c r="EJ774" s="46"/>
      <c r="EK774" s="46"/>
      <c r="EL774" s="46"/>
      <c r="EM774" s="46"/>
      <c r="EN774" s="46"/>
      <c r="EO774" s="46"/>
      <c r="EP774" s="46"/>
      <c r="EQ774" s="46"/>
      <c r="ER774" s="46"/>
      <c r="ES774" s="46"/>
      <c r="ET774" s="46"/>
      <c r="EU774" s="46"/>
      <c r="EV774" s="46"/>
      <c r="EW774" s="46"/>
      <c r="EX774" s="46"/>
      <c r="EY774" s="46"/>
      <c r="EZ774" s="46"/>
      <c r="FA774" s="46"/>
      <c r="FB774" s="46"/>
      <c r="FC774" s="46"/>
      <c r="FD774" s="46"/>
      <c r="FE774" s="46"/>
      <c r="FF774" s="46"/>
      <c r="FG774" s="46"/>
      <c r="FH774" s="46"/>
      <c r="FI774" s="46"/>
      <c r="FJ774" s="46"/>
      <c r="FK774" s="46"/>
      <c r="FL774" s="46"/>
      <c r="FM774" s="46"/>
      <c r="FN774" s="46"/>
      <c r="FO774" s="46"/>
      <c r="FP774" s="46"/>
      <c r="FQ774" s="46"/>
      <c r="FR774" s="46"/>
      <c r="FS774" s="46"/>
      <c r="FT774" s="46"/>
      <c r="FU774" s="46"/>
      <c r="FV774" s="46"/>
      <c r="FW774" s="46"/>
      <c r="FX774" s="46"/>
      <c r="FY774" s="46"/>
      <c r="FZ774" s="46"/>
      <c r="GA774" s="46"/>
      <c r="GB774" s="46"/>
      <c r="GC774" s="46"/>
      <c r="GD774" s="46"/>
      <c r="GE774" s="46"/>
      <c r="GF774" s="46"/>
      <c r="GG774" s="46"/>
      <c r="GH774" s="46"/>
      <c r="GI774" s="46"/>
      <c r="GJ774" s="46"/>
      <c r="GK774" s="46"/>
      <c r="GL774" s="46"/>
      <c r="GM774" s="46"/>
      <c r="GN774" s="46"/>
      <c r="GO774" s="46"/>
      <c r="GP774" s="46"/>
      <c r="GQ774" s="46"/>
      <c r="GR774" s="46"/>
      <c r="GS774" s="46"/>
      <c r="GT774" s="46"/>
      <c r="GU774" s="46"/>
      <c r="GV774" s="46"/>
      <c r="GW774" s="46"/>
      <c r="GX774" s="46"/>
      <c r="GY774" s="46"/>
      <c r="GZ774" s="46"/>
      <c r="HA774" s="46"/>
      <c r="HB774" s="46"/>
      <c r="HC774" s="46"/>
      <c r="HD774" s="46"/>
      <c r="HE774" s="46"/>
      <c r="HF774" s="46"/>
    </row>
    <row r="775" spans="1:214" ht="11.25">
      <c r="A775" s="35">
        <v>49</v>
      </c>
      <c r="B775" s="36" t="s">
        <v>41</v>
      </c>
      <c r="C775" s="35" t="s">
        <v>42</v>
      </c>
      <c r="D775" s="37">
        <f>D776</f>
        <v>28985</v>
      </c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  <c r="AK775" s="46"/>
      <c r="AL775" s="46"/>
      <c r="AM775" s="46"/>
      <c r="AN775" s="46"/>
      <c r="AO775" s="46"/>
      <c r="AP775" s="46"/>
      <c r="AQ775" s="46"/>
      <c r="AR775" s="46"/>
      <c r="AS775" s="46"/>
      <c r="AT775" s="46"/>
      <c r="AU775" s="46"/>
      <c r="AV775" s="46"/>
      <c r="AW775" s="46"/>
      <c r="AX775" s="46"/>
      <c r="AY775" s="46"/>
      <c r="AZ775" s="46"/>
      <c r="BA775" s="46"/>
      <c r="BB775" s="46"/>
      <c r="BC775" s="46"/>
      <c r="BD775" s="46"/>
      <c r="BE775" s="46"/>
      <c r="BF775" s="46"/>
      <c r="BG775" s="46"/>
      <c r="BH775" s="46"/>
      <c r="BI775" s="46"/>
      <c r="BJ775" s="46"/>
      <c r="BK775" s="46"/>
      <c r="BL775" s="46"/>
      <c r="BM775" s="46"/>
      <c r="BN775" s="46"/>
      <c r="BO775" s="46"/>
      <c r="BP775" s="46"/>
      <c r="BQ775" s="46"/>
      <c r="BR775" s="46"/>
      <c r="BS775" s="46"/>
      <c r="BT775" s="46"/>
      <c r="BU775" s="46"/>
      <c r="BV775" s="46"/>
      <c r="BW775" s="46"/>
      <c r="BX775" s="46"/>
      <c r="BY775" s="46"/>
      <c r="BZ775" s="46"/>
      <c r="CA775" s="46"/>
      <c r="CB775" s="46"/>
      <c r="CC775" s="46"/>
      <c r="CD775" s="46"/>
      <c r="CE775" s="46"/>
      <c r="CF775" s="46"/>
      <c r="CG775" s="46"/>
      <c r="CH775" s="46"/>
      <c r="CI775" s="46"/>
      <c r="CJ775" s="46"/>
      <c r="CK775" s="46"/>
      <c r="CL775" s="46"/>
      <c r="CM775" s="46"/>
      <c r="CN775" s="46"/>
      <c r="CO775" s="46"/>
      <c r="CP775" s="46"/>
      <c r="CQ775" s="46"/>
      <c r="CR775" s="46"/>
      <c r="CS775" s="46"/>
      <c r="CT775" s="46"/>
      <c r="CU775" s="46"/>
      <c r="CV775" s="46"/>
      <c r="CW775" s="46"/>
      <c r="CX775" s="46"/>
      <c r="CY775" s="46"/>
      <c r="CZ775" s="46"/>
      <c r="DA775" s="46"/>
      <c r="DB775" s="46"/>
      <c r="DC775" s="46"/>
      <c r="DD775" s="46"/>
      <c r="DE775" s="46"/>
      <c r="DF775" s="46"/>
      <c r="DG775" s="46"/>
      <c r="DH775" s="46"/>
      <c r="DI775" s="46"/>
      <c r="DJ775" s="46"/>
      <c r="DK775" s="46"/>
      <c r="DL775" s="46"/>
      <c r="DM775" s="46"/>
      <c r="DN775" s="46"/>
      <c r="DO775" s="46"/>
      <c r="DP775" s="46"/>
      <c r="DQ775" s="46"/>
      <c r="DR775" s="46"/>
      <c r="DS775" s="46"/>
      <c r="DT775" s="46"/>
      <c r="DU775" s="46"/>
      <c r="DV775" s="46"/>
      <c r="DW775" s="46"/>
      <c r="DX775" s="46"/>
      <c r="DY775" s="46"/>
      <c r="DZ775" s="46"/>
      <c r="EA775" s="46"/>
      <c r="EB775" s="46"/>
      <c r="EC775" s="46"/>
      <c r="ED775" s="46"/>
      <c r="EE775" s="46"/>
      <c r="EF775" s="46"/>
      <c r="EG775" s="46"/>
      <c r="EH775" s="46"/>
      <c r="EI775" s="46"/>
      <c r="EJ775" s="46"/>
      <c r="EK775" s="46"/>
      <c r="EL775" s="46"/>
      <c r="EM775" s="46"/>
      <c r="EN775" s="46"/>
      <c r="EO775" s="46"/>
      <c r="EP775" s="46"/>
      <c r="EQ775" s="46"/>
      <c r="ER775" s="46"/>
      <c r="ES775" s="46"/>
      <c r="ET775" s="46"/>
      <c r="EU775" s="46"/>
      <c r="EV775" s="46"/>
      <c r="EW775" s="46"/>
      <c r="EX775" s="46"/>
      <c r="EY775" s="46"/>
      <c r="EZ775" s="46"/>
      <c r="FA775" s="46"/>
      <c r="FB775" s="46"/>
      <c r="FC775" s="46"/>
      <c r="FD775" s="46"/>
      <c r="FE775" s="46"/>
      <c r="FF775" s="46"/>
      <c r="FG775" s="46"/>
      <c r="FH775" s="46"/>
      <c r="FI775" s="46"/>
      <c r="FJ775" s="46"/>
      <c r="FK775" s="46"/>
      <c r="FL775" s="46"/>
      <c r="FM775" s="46"/>
      <c r="FN775" s="46"/>
      <c r="FO775" s="46"/>
      <c r="FP775" s="46"/>
      <c r="FQ775" s="46"/>
      <c r="FR775" s="46"/>
      <c r="FS775" s="46"/>
      <c r="FT775" s="46"/>
      <c r="FU775" s="46"/>
      <c r="FV775" s="46"/>
      <c r="FW775" s="46"/>
      <c r="FX775" s="46"/>
      <c r="FY775" s="46"/>
      <c r="FZ775" s="46"/>
      <c r="GA775" s="46"/>
      <c r="GB775" s="46"/>
      <c r="GC775" s="46"/>
      <c r="GD775" s="46"/>
      <c r="GE775" s="46"/>
      <c r="GF775" s="46"/>
      <c r="GG775" s="46"/>
      <c r="GH775" s="46"/>
      <c r="GI775" s="46"/>
      <c r="GJ775" s="46"/>
      <c r="GK775" s="46"/>
      <c r="GL775" s="46"/>
      <c r="GM775" s="46"/>
      <c r="GN775" s="46"/>
      <c r="GO775" s="46"/>
      <c r="GP775" s="46"/>
      <c r="GQ775" s="46"/>
      <c r="GR775" s="46"/>
      <c r="GS775" s="46"/>
      <c r="GT775" s="46"/>
      <c r="GU775" s="46"/>
      <c r="GV775" s="46"/>
      <c r="GW775" s="46"/>
      <c r="GX775" s="46"/>
      <c r="GY775" s="46"/>
      <c r="GZ775" s="46"/>
      <c r="HA775" s="46"/>
      <c r="HB775" s="46"/>
      <c r="HC775" s="46"/>
      <c r="HD775" s="46"/>
      <c r="HE775" s="46"/>
      <c r="HF775" s="46"/>
    </row>
    <row r="776" spans="1:214" ht="22.5">
      <c r="A776" s="38" t="s">
        <v>1000</v>
      </c>
      <c r="B776" s="39">
        <v>3250419</v>
      </c>
      <c r="C776" s="39" t="s">
        <v>43</v>
      </c>
      <c r="D776" s="41">
        <v>28985</v>
      </c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  <c r="AT776" s="46"/>
      <c r="AU776" s="46"/>
      <c r="AV776" s="46"/>
      <c r="AW776" s="46"/>
      <c r="AX776" s="46"/>
      <c r="AY776" s="46"/>
      <c r="AZ776" s="46"/>
      <c r="BA776" s="46"/>
      <c r="BB776" s="46"/>
      <c r="BC776" s="46"/>
      <c r="BD776" s="46"/>
      <c r="BE776" s="46"/>
      <c r="BF776" s="46"/>
      <c r="BG776" s="46"/>
      <c r="BH776" s="46"/>
      <c r="BI776" s="46"/>
      <c r="BJ776" s="46"/>
      <c r="BK776" s="46"/>
      <c r="BL776" s="46"/>
      <c r="BM776" s="46"/>
      <c r="BN776" s="46"/>
      <c r="BO776" s="46"/>
      <c r="BP776" s="46"/>
      <c r="BQ776" s="46"/>
      <c r="BR776" s="46"/>
      <c r="BS776" s="46"/>
      <c r="BT776" s="46"/>
      <c r="BU776" s="46"/>
      <c r="BV776" s="46"/>
      <c r="BW776" s="46"/>
      <c r="BX776" s="46"/>
      <c r="BY776" s="46"/>
      <c r="BZ776" s="46"/>
      <c r="CA776" s="46"/>
      <c r="CB776" s="46"/>
      <c r="CC776" s="46"/>
      <c r="CD776" s="46"/>
      <c r="CE776" s="46"/>
      <c r="CF776" s="46"/>
      <c r="CG776" s="46"/>
      <c r="CH776" s="46"/>
      <c r="CI776" s="46"/>
      <c r="CJ776" s="46"/>
      <c r="CK776" s="46"/>
      <c r="CL776" s="46"/>
      <c r="CM776" s="46"/>
      <c r="CN776" s="46"/>
      <c r="CO776" s="46"/>
      <c r="CP776" s="46"/>
      <c r="CQ776" s="46"/>
      <c r="CR776" s="46"/>
      <c r="CS776" s="46"/>
      <c r="CT776" s="46"/>
      <c r="CU776" s="46"/>
      <c r="CV776" s="46"/>
      <c r="CW776" s="46"/>
      <c r="CX776" s="46"/>
      <c r="CY776" s="46"/>
      <c r="CZ776" s="46"/>
      <c r="DA776" s="46"/>
      <c r="DB776" s="46"/>
      <c r="DC776" s="46"/>
      <c r="DD776" s="46"/>
      <c r="DE776" s="46"/>
      <c r="DF776" s="46"/>
      <c r="DG776" s="46"/>
      <c r="DH776" s="46"/>
      <c r="DI776" s="46"/>
      <c r="DJ776" s="46"/>
      <c r="DK776" s="46"/>
      <c r="DL776" s="46"/>
      <c r="DM776" s="46"/>
      <c r="DN776" s="46"/>
      <c r="DO776" s="46"/>
      <c r="DP776" s="46"/>
      <c r="DQ776" s="46"/>
      <c r="DR776" s="46"/>
      <c r="DS776" s="46"/>
      <c r="DT776" s="46"/>
      <c r="DU776" s="46"/>
      <c r="DV776" s="46"/>
      <c r="DW776" s="46"/>
      <c r="DX776" s="46"/>
      <c r="DY776" s="46"/>
      <c r="DZ776" s="46"/>
      <c r="EA776" s="46"/>
      <c r="EB776" s="46"/>
      <c r="EC776" s="46"/>
      <c r="ED776" s="46"/>
      <c r="EE776" s="46"/>
      <c r="EF776" s="46"/>
      <c r="EG776" s="46"/>
      <c r="EH776" s="46"/>
      <c r="EI776" s="46"/>
      <c r="EJ776" s="46"/>
      <c r="EK776" s="46"/>
      <c r="EL776" s="46"/>
      <c r="EM776" s="46"/>
      <c r="EN776" s="46"/>
      <c r="EO776" s="46"/>
      <c r="EP776" s="46"/>
      <c r="EQ776" s="46"/>
      <c r="ER776" s="46"/>
      <c r="ES776" s="46"/>
      <c r="ET776" s="46"/>
      <c r="EU776" s="46"/>
      <c r="EV776" s="46"/>
      <c r="EW776" s="46"/>
      <c r="EX776" s="46"/>
      <c r="EY776" s="46"/>
      <c r="EZ776" s="46"/>
      <c r="FA776" s="46"/>
      <c r="FB776" s="46"/>
      <c r="FC776" s="46"/>
      <c r="FD776" s="46"/>
      <c r="FE776" s="46"/>
      <c r="FF776" s="46"/>
      <c r="FG776" s="46"/>
      <c r="FH776" s="46"/>
      <c r="FI776" s="46"/>
      <c r="FJ776" s="46"/>
      <c r="FK776" s="46"/>
      <c r="FL776" s="46"/>
      <c r="FM776" s="46"/>
      <c r="FN776" s="46"/>
      <c r="FO776" s="46"/>
      <c r="FP776" s="46"/>
      <c r="FQ776" s="46"/>
      <c r="FR776" s="46"/>
      <c r="FS776" s="46"/>
      <c r="FT776" s="46"/>
      <c r="FU776" s="46"/>
      <c r="FV776" s="46"/>
      <c r="FW776" s="46"/>
      <c r="FX776" s="46"/>
      <c r="FY776" s="46"/>
      <c r="FZ776" s="46"/>
      <c r="GA776" s="46"/>
      <c r="GB776" s="46"/>
      <c r="GC776" s="46"/>
      <c r="GD776" s="46"/>
      <c r="GE776" s="46"/>
      <c r="GF776" s="46"/>
      <c r="GG776" s="46"/>
      <c r="GH776" s="46"/>
      <c r="GI776" s="46"/>
      <c r="GJ776" s="46"/>
      <c r="GK776" s="46"/>
      <c r="GL776" s="46"/>
      <c r="GM776" s="46"/>
      <c r="GN776" s="46"/>
      <c r="GO776" s="46"/>
      <c r="GP776" s="46"/>
      <c r="GQ776" s="46"/>
      <c r="GR776" s="46"/>
      <c r="GS776" s="46"/>
      <c r="GT776" s="46"/>
      <c r="GU776" s="46"/>
      <c r="GV776" s="46"/>
      <c r="GW776" s="46"/>
      <c r="GX776" s="46"/>
      <c r="GY776" s="46"/>
      <c r="GZ776" s="46"/>
      <c r="HA776" s="46"/>
      <c r="HB776" s="46"/>
      <c r="HC776" s="46"/>
      <c r="HD776" s="46"/>
      <c r="HE776" s="46"/>
      <c r="HF776" s="46"/>
    </row>
    <row r="777" spans="1:214" ht="11.25">
      <c r="A777" s="35">
        <v>50</v>
      </c>
      <c r="B777" s="36" t="s">
        <v>44</v>
      </c>
      <c r="C777" s="35" t="s">
        <v>45</v>
      </c>
      <c r="D777" s="37">
        <v>0</v>
      </c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  <c r="AK777" s="46"/>
      <c r="AL777" s="46"/>
      <c r="AM777" s="46"/>
      <c r="AN777" s="46"/>
      <c r="AO777" s="46"/>
      <c r="AP777" s="46"/>
      <c r="AQ777" s="46"/>
      <c r="AR777" s="46"/>
      <c r="AS777" s="46"/>
      <c r="AT777" s="46"/>
      <c r="AU777" s="46"/>
      <c r="AV777" s="46"/>
      <c r="AW777" s="46"/>
      <c r="AX777" s="46"/>
      <c r="AY777" s="46"/>
      <c r="AZ777" s="46"/>
      <c r="BA777" s="46"/>
      <c r="BB777" s="46"/>
      <c r="BC777" s="46"/>
      <c r="BD777" s="46"/>
      <c r="BE777" s="46"/>
      <c r="BF777" s="46"/>
      <c r="BG777" s="46"/>
      <c r="BH777" s="46"/>
      <c r="BI777" s="46"/>
      <c r="BJ777" s="46"/>
      <c r="BK777" s="46"/>
      <c r="BL777" s="46"/>
      <c r="BM777" s="46"/>
      <c r="BN777" s="46"/>
      <c r="BO777" s="46"/>
      <c r="BP777" s="46"/>
      <c r="BQ777" s="46"/>
      <c r="BR777" s="46"/>
      <c r="BS777" s="46"/>
      <c r="BT777" s="46"/>
      <c r="BU777" s="46"/>
      <c r="BV777" s="46"/>
      <c r="BW777" s="46"/>
      <c r="BX777" s="46"/>
      <c r="BY777" s="46"/>
      <c r="BZ777" s="46"/>
      <c r="CA777" s="46"/>
      <c r="CB777" s="46"/>
      <c r="CC777" s="46"/>
      <c r="CD777" s="46"/>
      <c r="CE777" s="46"/>
      <c r="CF777" s="46"/>
      <c r="CG777" s="46"/>
      <c r="CH777" s="46"/>
      <c r="CI777" s="46"/>
      <c r="CJ777" s="46"/>
      <c r="CK777" s="46"/>
      <c r="CL777" s="46"/>
      <c r="CM777" s="46"/>
      <c r="CN777" s="46"/>
      <c r="CO777" s="46"/>
      <c r="CP777" s="46"/>
      <c r="CQ777" s="46"/>
      <c r="CR777" s="46"/>
      <c r="CS777" s="46"/>
      <c r="CT777" s="46"/>
      <c r="CU777" s="46"/>
      <c r="CV777" s="46"/>
      <c r="CW777" s="46"/>
      <c r="CX777" s="46"/>
      <c r="CY777" s="46"/>
      <c r="CZ777" s="46"/>
      <c r="DA777" s="46"/>
      <c r="DB777" s="46"/>
      <c r="DC777" s="46"/>
      <c r="DD777" s="46"/>
      <c r="DE777" s="46"/>
      <c r="DF777" s="46"/>
      <c r="DG777" s="46"/>
      <c r="DH777" s="46"/>
      <c r="DI777" s="46"/>
      <c r="DJ777" s="46"/>
      <c r="DK777" s="46"/>
      <c r="DL777" s="46"/>
      <c r="DM777" s="46"/>
      <c r="DN777" s="46"/>
      <c r="DO777" s="46"/>
      <c r="DP777" s="46"/>
      <c r="DQ777" s="46"/>
      <c r="DR777" s="46"/>
      <c r="DS777" s="46"/>
      <c r="DT777" s="46"/>
      <c r="DU777" s="46"/>
      <c r="DV777" s="46"/>
      <c r="DW777" s="46"/>
      <c r="DX777" s="46"/>
      <c r="DY777" s="46"/>
      <c r="DZ777" s="46"/>
      <c r="EA777" s="46"/>
      <c r="EB777" s="46"/>
      <c r="EC777" s="46"/>
      <c r="ED777" s="46"/>
      <c r="EE777" s="46"/>
      <c r="EF777" s="46"/>
      <c r="EG777" s="46"/>
      <c r="EH777" s="46"/>
      <c r="EI777" s="46"/>
      <c r="EJ777" s="46"/>
      <c r="EK777" s="46"/>
      <c r="EL777" s="46"/>
      <c r="EM777" s="46"/>
      <c r="EN777" s="46"/>
      <c r="EO777" s="46"/>
      <c r="EP777" s="46"/>
      <c r="EQ777" s="46"/>
      <c r="ER777" s="46"/>
      <c r="ES777" s="46"/>
      <c r="ET777" s="46"/>
      <c r="EU777" s="46"/>
      <c r="EV777" s="46"/>
      <c r="EW777" s="46"/>
      <c r="EX777" s="46"/>
      <c r="EY777" s="46"/>
      <c r="EZ777" s="46"/>
      <c r="FA777" s="46"/>
      <c r="FB777" s="46"/>
      <c r="FC777" s="46"/>
      <c r="FD777" s="46"/>
      <c r="FE777" s="46"/>
      <c r="FF777" s="46"/>
      <c r="FG777" s="46"/>
      <c r="FH777" s="46"/>
      <c r="FI777" s="46"/>
      <c r="FJ777" s="46"/>
      <c r="FK777" s="46"/>
      <c r="FL777" s="46"/>
      <c r="FM777" s="46"/>
      <c r="FN777" s="46"/>
      <c r="FO777" s="46"/>
      <c r="FP777" s="46"/>
      <c r="FQ777" s="46"/>
      <c r="FR777" s="46"/>
      <c r="FS777" s="46"/>
      <c r="FT777" s="46"/>
      <c r="FU777" s="46"/>
      <c r="FV777" s="46"/>
      <c r="FW777" s="46"/>
      <c r="FX777" s="46"/>
      <c r="FY777" s="46"/>
      <c r="FZ777" s="46"/>
      <c r="GA777" s="46"/>
      <c r="GB777" s="46"/>
      <c r="GC777" s="46"/>
      <c r="GD777" s="46"/>
      <c r="GE777" s="46"/>
      <c r="GF777" s="46"/>
      <c r="GG777" s="46"/>
      <c r="GH777" s="46"/>
      <c r="GI777" s="46"/>
      <c r="GJ777" s="46"/>
      <c r="GK777" s="46"/>
      <c r="GL777" s="46"/>
      <c r="GM777" s="46"/>
      <c r="GN777" s="46"/>
      <c r="GO777" s="46"/>
      <c r="GP777" s="46"/>
      <c r="GQ777" s="46"/>
      <c r="GR777" s="46"/>
      <c r="GS777" s="46"/>
      <c r="GT777" s="46"/>
      <c r="GU777" s="46"/>
      <c r="GV777" s="46"/>
      <c r="GW777" s="46"/>
      <c r="GX777" s="46"/>
      <c r="GY777" s="46"/>
      <c r="GZ777" s="46"/>
      <c r="HA777" s="46"/>
      <c r="HB777" s="46"/>
      <c r="HC777" s="46"/>
      <c r="HD777" s="46"/>
      <c r="HE777" s="46"/>
      <c r="HF777" s="46"/>
    </row>
    <row r="778" spans="1:214" ht="21">
      <c r="A778" s="35">
        <v>51</v>
      </c>
      <c r="B778" s="36" t="s">
        <v>46</v>
      </c>
      <c r="C778" s="35" t="s">
        <v>47</v>
      </c>
      <c r="D778" s="37">
        <f>D777+D775+D736+D734</f>
        <v>181145</v>
      </c>
      <c r="E778" s="47"/>
      <c r="F778" s="48"/>
      <c r="G778" s="47"/>
      <c r="H778" s="47"/>
      <c r="I778" s="47"/>
      <c r="J778" s="48"/>
      <c r="K778" s="47"/>
      <c r="L778" s="47"/>
      <c r="M778" s="48"/>
      <c r="N778" s="47"/>
      <c r="O778" s="47"/>
      <c r="P778" s="48"/>
      <c r="Q778" s="47"/>
      <c r="R778" s="47"/>
      <c r="S778" s="48"/>
      <c r="T778" s="47"/>
      <c r="U778" s="47"/>
      <c r="V778" s="48"/>
      <c r="W778" s="47"/>
      <c r="X778" s="47"/>
      <c r="Y778" s="48"/>
      <c r="Z778" s="47"/>
      <c r="AA778" s="47"/>
      <c r="AB778" s="48"/>
      <c r="AC778" s="47"/>
      <c r="AD778" s="47"/>
      <c r="AE778" s="48"/>
      <c r="AF778" s="47"/>
      <c r="AG778" s="47"/>
      <c r="AH778" s="48"/>
      <c r="AI778" s="47"/>
      <c r="AJ778" s="47"/>
      <c r="AK778" s="48"/>
      <c r="AL778" s="47"/>
      <c r="AM778" s="47"/>
      <c r="AN778" s="48"/>
      <c r="AO778" s="47"/>
      <c r="AP778" s="47"/>
      <c r="AQ778" s="48"/>
      <c r="AR778" s="47"/>
      <c r="AS778" s="47"/>
      <c r="AT778" s="48"/>
      <c r="AU778" s="47"/>
      <c r="AV778" s="47"/>
      <c r="AW778" s="48"/>
      <c r="AX778" s="47"/>
      <c r="AY778" s="47"/>
      <c r="AZ778" s="48"/>
      <c r="BA778" s="47"/>
      <c r="BB778" s="47"/>
      <c r="BC778" s="48"/>
      <c r="BD778" s="47"/>
      <c r="BE778" s="47"/>
      <c r="BF778" s="48"/>
      <c r="BG778" s="47"/>
      <c r="BH778" s="47"/>
      <c r="BI778" s="48"/>
      <c r="BJ778" s="47"/>
      <c r="BK778" s="47"/>
      <c r="BL778" s="48"/>
      <c r="BM778" s="47"/>
      <c r="BN778" s="47"/>
      <c r="BO778" s="48"/>
      <c r="BP778" s="47"/>
      <c r="BQ778" s="47"/>
      <c r="BR778" s="48"/>
      <c r="BS778" s="47"/>
      <c r="BT778" s="47"/>
      <c r="BU778" s="48"/>
      <c r="BV778" s="47"/>
      <c r="BW778" s="47"/>
      <c r="BX778" s="48"/>
      <c r="BY778" s="47"/>
      <c r="BZ778" s="47"/>
      <c r="CA778" s="48"/>
      <c r="CB778" s="47"/>
      <c r="CC778" s="47"/>
      <c r="CD778" s="48"/>
      <c r="CE778" s="47"/>
      <c r="CF778" s="47"/>
      <c r="CG778" s="48"/>
      <c r="CH778" s="47"/>
      <c r="CI778" s="47"/>
      <c r="CJ778" s="48"/>
      <c r="CK778" s="47"/>
      <c r="CL778" s="47"/>
      <c r="CM778" s="48"/>
      <c r="CN778" s="47"/>
      <c r="CO778" s="47"/>
      <c r="CP778" s="48"/>
      <c r="CQ778" s="47"/>
      <c r="CR778" s="47"/>
      <c r="CS778" s="48"/>
      <c r="CT778" s="47"/>
      <c r="CU778" s="47"/>
      <c r="CV778" s="48"/>
      <c r="CW778" s="47"/>
      <c r="CX778" s="47"/>
      <c r="CY778" s="48"/>
      <c r="CZ778" s="47"/>
      <c r="DA778" s="47"/>
      <c r="DB778" s="48"/>
      <c r="DC778" s="47"/>
      <c r="DD778" s="47"/>
      <c r="DE778" s="48"/>
      <c r="DF778" s="47"/>
      <c r="DG778" s="47"/>
      <c r="DH778" s="48"/>
      <c r="DI778" s="47"/>
      <c r="DJ778" s="47"/>
      <c r="DK778" s="48"/>
      <c r="DL778" s="47"/>
      <c r="DM778" s="47"/>
      <c r="DN778" s="48"/>
      <c r="DO778" s="47"/>
      <c r="DP778" s="47"/>
      <c r="DQ778" s="48"/>
      <c r="DR778" s="47"/>
      <c r="DS778" s="47"/>
      <c r="DT778" s="48"/>
      <c r="DU778" s="47"/>
      <c r="DV778" s="47"/>
      <c r="DW778" s="48"/>
      <c r="DX778" s="47"/>
      <c r="DY778" s="47"/>
      <c r="DZ778" s="48"/>
      <c r="EA778" s="47"/>
      <c r="EB778" s="47"/>
      <c r="EC778" s="48"/>
      <c r="ED778" s="47"/>
      <c r="EE778" s="47"/>
      <c r="EF778" s="48"/>
      <c r="EG778" s="47"/>
      <c r="EH778" s="47"/>
      <c r="EI778" s="48"/>
      <c r="EJ778" s="47"/>
      <c r="EK778" s="47"/>
      <c r="EL778" s="48"/>
      <c r="EM778" s="47"/>
      <c r="EN778" s="47"/>
      <c r="EO778" s="48"/>
      <c r="EP778" s="47"/>
      <c r="EQ778" s="47"/>
      <c r="ER778" s="48"/>
      <c r="ES778" s="47"/>
      <c r="ET778" s="47"/>
      <c r="EU778" s="48"/>
      <c r="EV778" s="47"/>
      <c r="EW778" s="47"/>
      <c r="EX778" s="48"/>
      <c r="EY778" s="47"/>
      <c r="EZ778" s="47"/>
      <c r="FA778" s="48"/>
      <c r="FB778" s="47"/>
      <c r="FC778" s="47"/>
      <c r="FD778" s="48"/>
      <c r="FE778" s="47"/>
      <c r="FF778" s="47"/>
      <c r="FG778" s="48"/>
      <c r="FH778" s="47"/>
      <c r="FI778" s="47"/>
      <c r="FJ778" s="48"/>
      <c r="FK778" s="47"/>
      <c r="FL778" s="47"/>
      <c r="FM778" s="48"/>
      <c r="FN778" s="47"/>
      <c r="FO778" s="47"/>
      <c r="FP778" s="48"/>
      <c r="FQ778" s="47"/>
      <c r="FR778" s="47"/>
      <c r="FS778" s="48"/>
      <c r="FT778" s="47"/>
      <c r="FU778" s="47"/>
      <c r="FV778" s="48"/>
      <c r="FW778" s="47"/>
      <c r="FX778" s="47"/>
      <c r="FY778" s="48"/>
      <c r="FZ778" s="47"/>
      <c r="GA778" s="47"/>
      <c r="GB778" s="48"/>
      <c r="GC778" s="47"/>
      <c r="GD778" s="47"/>
      <c r="GE778" s="48"/>
      <c r="GF778" s="47"/>
      <c r="GG778" s="47"/>
      <c r="GH778" s="48"/>
      <c r="GI778" s="47"/>
      <c r="GJ778" s="47"/>
      <c r="GK778" s="48"/>
      <c r="GL778" s="47"/>
      <c r="GM778" s="47"/>
      <c r="GN778" s="48"/>
      <c r="GO778" s="47"/>
      <c r="GP778" s="47"/>
      <c r="GQ778" s="48"/>
      <c r="GR778" s="47"/>
      <c r="GS778" s="47"/>
      <c r="GT778" s="48"/>
      <c r="GU778" s="47"/>
      <c r="GV778" s="47"/>
      <c r="GW778" s="48"/>
      <c r="GX778" s="47"/>
      <c r="GY778" s="47"/>
      <c r="GZ778" s="48"/>
      <c r="HA778" s="47"/>
      <c r="HB778" s="47"/>
      <c r="HC778" s="48"/>
      <c r="HD778" s="47"/>
      <c r="HE778" s="47"/>
      <c r="HF778" s="48"/>
    </row>
    <row r="779" spans="1:214" ht="11.25">
      <c r="A779" s="35">
        <v>52</v>
      </c>
      <c r="B779" s="36" t="s">
        <v>48</v>
      </c>
      <c r="C779" s="35" t="s">
        <v>49</v>
      </c>
      <c r="D779" s="37">
        <f>SUM(D733,D778)</f>
        <v>643451792</v>
      </c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  <c r="AL779" s="46"/>
      <c r="AM779" s="46"/>
      <c r="AN779" s="46"/>
      <c r="AO779" s="46"/>
      <c r="AP779" s="46"/>
      <c r="AQ779" s="46"/>
      <c r="AR779" s="46"/>
      <c r="AS779" s="46"/>
      <c r="AT779" s="46"/>
      <c r="AU779" s="46"/>
      <c r="AV779" s="46"/>
      <c r="AW779" s="46"/>
      <c r="AX779" s="46"/>
      <c r="AY779" s="46"/>
      <c r="AZ779" s="46"/>
      <c r="BA779" s="46"/>
      <c r="BB779" s="46"/>
      <c r="BC779" s="46"/>
      <c r="BD779" s="46"/>
      <c r="BE779" s="46"/>
      <c r="BF779" s="46"/>
      <c r="BG779" s="46"/>
      <c r="BH779" s="46"/>
      <c r="BI779" s="46"/>
      <c r="BJ779" s="46"/>
      <c r="BK779" s="46"/>
      <c r="BL779" s="46"/>
      <c r="BM779" s="46"/>
      <c r="BN779" s="46"/>
      <c r="BO779" s="46"/>
      <c r="BP779" s="46"/>
      <c r="BQ779" s="46"/>
      <c r="BR779" s="46"/>
      <c r="BS779" s="46"/>
      <c r="BT779" s="46"/>
      <c r="BU779" s="46"/>
      <c r="BV779" s="46"/>
      <c r="BW779" s="46"/>
      <c r="BX779" s="46"/>
      <c r="BY779" s="46"/>
      <c r="BZ779" s="46"/>
      <c r="CA779" s="46"/>
      <c r="CB779" s="46"/>
      <c r="CC779" s="46"/>
      <c r="CD779" s="46"/>
      <c r="CE779" s="46"/>
      <c r="CF779" s="46"/>
      <c r="CG779" s="46"/>
      <c r="CH779" s="46"/>
      <c r="CI779" s="46"/>
      <c r="CJ779" s="46"/>
      <c r="CK779" s="46"/>
      <c r="CL779" s="46"/>
      <c r="CM779" s="46"/>
      <c r="CN779" s="46"/>
      <c r="CO779" s="46"/>
      <c r="CP779" s="46"/>
      <c r="CQ779" s="46"/>
      <c r="CR779" s="46"/>
      <c r="CS779" s="46"/>
      <c r="CT779" s="46"/>
      <c r="CU779" s="46"/>
      <c r="CV779" s="46"/>
      <c r="CW779" s="46"/>
      <c r="CX779" s="46"/>
      <c r="CY779" s="46"/>
      <c r="CZ779" s="46"/>
      <c r="DA779" s="46"/>
      <c r="DB779" s="46"/>
      <c r="DC779" s="46"/>
      <c r="DD779" s="46"/>
      <c r="DE779" s="46"/>
      <c r="DF779" s="46"/>
      <c r="DG779" s="46"/>
      <c r="DH779" s="46"/>
      <c r="DI779" s="46"/>
      <c r="DJ779" s="46"/>
      <c r="DK779" s="46"/>
      <c r="DL779" s="46"/>
      <c r="DM779" s="46"/>
      <c r="DN779" s="46"/>
      <c r="DO779" s="46"/>
      <c r="DP779" s="46"/>
      <c r="DQ779" s="46"/>
      <c r="DR779" s="46"/>
      <c r="DS779" s="46"/>
      <c r="DT779" s="46"/>
      <c r="DU779" s="46"/>
      <c r="DV779" s="46"/>
      <c r="DW779" s="46"/>
      <c r="DX779" s="46"/>
      <c r="DY779" s="46"/>
      <c r="DZ779" s="46"/>
      <c r="EA779" s="46"/>
      <c r="EB779" s="46"/>
      <c r="EC779" s="46"/>
      <c r="ED779" s="46"/>
      <c r="EE779" s="46"/>
      <c r="EF779" s="46"/>
      <c r="EG779" s="46"/>
      <c r="EH779" s="46"/>
      <c r="EI779" s="46"/>
      <c r="EJ779" s="46"/>
      <c r="EK779" s="46"/>
      <c r="EL779" s="46"/>
      <c r="EM779" s="46"/>
      <c r="EN779" s="46"/>
      <c r="EO779" s="46"/>
      <c r="EP779" s="46"/>
      <c r="EQ779" s="46"/>
      <c r="ER779" s="46"/>
      <c r="ES779" s="46"/>
      <c r="ET779" s="46"/>
      <c r="EU779" s="46"/>
      <c r="EV779" s="46"/>
      <c r="EW779" s="46"/>
      <c r="EX779" s="46"/>
      <c r="EY779" s="46"/>
      <c r="EZ779" s="46"/>
      <c r="FA779" s="46"/>
      <c r="FB779" s="46"/>
      <c r="FC779" s="46"/>
      <c r="FD779" s="46"/>
      <c r="FE779" s="46"/>
      <c r="FF779" s="46"/>
      <c r="FG779" s="46"/>
      <c r="FH779" s="46"/>
      <c r="FI779" s="46"/>
      <c r="FJ779" s="46"/>
      <c r="FK779" s="46"/>
      <c r="FL779" s="46"/>
      <c r="FM779" s="46"/>
      <c r="FN779" s="46"/>
      <c r="FO779" s="46"/>
      <c r="FP779" s="46"/>
      <c r="FQ779" s="46"/>
      <c r="FR779" s="46"/>
      <c r="FS779" s="46"/>
      <c r="FT779" s="46"/>
      <c r="FU779" s="46"/>
      <c r="FV779" s="46"/>
      <c r="FW779" s="46"/>
      <c r="FX779" s="46"/>
      <c r="FY779" s="46"/>
      <c r="FZ779" s="46"/>
      <c r="GA779" s="46"/>
      <c r="GB779" s="46"/>
      <c r="GC779" s="46"/>
      <c r="GD779" s="46"/>
      <c r="GE779" s="46"/>
      <c r="GF779" s="46"/>
      <c r="GG779" s="46"/>
      <c r="GH779" s="46"/>
      <c r="GI779" s="46"/>
      <c r="GJ779" s="46"/>
      <c r="GK779" s="46"/>
      <c r="GL779" s="46"/>
      <c r="GM779" s="46"/>
      <c r="GN779" s="46"/>
      <c r="GO779" s="46"/>
      <c r="GP779" s="46"/>
      <c r="GQ779" s="46"/>
      <c r="GR779" s="46"/>
      <c r="GS779" s="46"/>
      <c r="GT779" s="46"/>
      <c r="GU779" s="46"/>
      <c r="GV779" s="46"/>
      <c r="GW779" s="46"/>
      <c r="GX779" s="46"/>
      <c r="GY779" s="46"/>
      <c r="GZ779" s="46"/>
      <c r="HA779" s="46"/>
      <c r="HB779" s="46"/>
      <c r="HC779" s="46"/>
      <c r="HD779" s="46"/>
      <c r="HE779" s="46"/>
      <c r="HF779" s="46"/>
    </row>
    <row r="780" spans="1:214" ht="21">
      <c r="A780" s="35">
        <v>1</v>
      </c>
      <c r="B780" s="36" t="s">
        <v>50</v>
      </c>
      <c r="C780" s="35" t="s">
        <v>51</v>
      </c>
      <c r="D780" s="37">
        <f>SUM(D781:D786)+SUM(D789:D803)-D804+D806+D812+D813+D814+D815+D816+D817+D818+D819</f>
        <v>772886715</v>
      </c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  <c r="AK780" s="46"/>
      <c r="AL780" s="46"/>
      <c r="AM780" s="46"/>
      <c r="AN780" s="46"/>
      <c r="AO780" s="46"/>
      <c r="AP780" s="46"/>
      <c r="AQ780" s="46"/>
      <c r="AR780" s="46"/>
      <c r="AS780" s="46"/>
      <c r="AT780" s="46"/>
      <c r="AU780" s="46"/>
      <c r="AV780" s="46"/>
      <c r="AW780" s="46"/>
      <c r="AX780" s="46"/>
      <c r="AY780" s="46"/>
      <c r="AZ780" s="46"/>
      <c r="BA780" s="46"/>
      <c r="BB780" s="46"/>
      <c r="BC780" s="46"/>
      <c r="BD780" s="46"/>
      <c r="BE780" s="46"/>
      <c r="BF780" s="46"/>
      <c r="BG780" s="46"/>
      <c r="BH780" s="46"/>
      <c r="BI780" s="46"/>
      <c r="BJ780" s="46"/>
      <c r="BK780" s="46"/>
      <c r="BL780" s="46"/>
      <c r="BM780" s="46"/>
      <c r="BN780" s="46"/>
      <c r="BO780" s="46"/>
      <c r="BP780" s="46"/>
      <c r="BQ780" s="46"/>
      <c r="BR780" s="46"/>
      <c r="BS780" s="46"/>
      <c r="BT780" s="46"/>
      <c r="BU780" s="46"/>
      <c r="BV780" s="46"/>
      <c r="BW780" s="46"/>
      <c r="BX780" s="46"/>
      <c r="BY780" s="46"/>
      <c r="BZ780" s="46"/>
      <c r="CA780" s="46"/>
      <c r="CB780" s="46"/>
      <c r="CC780" s="46"/>
      <c r="CD780" s="46"/>
      <c r="CE780" s="46"/>
      <c r="CF780" s="46"/>
      <c r="CG780" s="46"/>
      <c r="CH780" s="46"/>
      <c r="CI780" s="46"/>
      <c r="CJ780" s="46"/>
      <c r="CK780" s="46"/>
      <c r="CL780" s="46"/>
      <c r="CM780" s="46"/>
      <c r="CN780" s="46"/>
      <c r="CO780" s="46"/>
      <c r="CP780" s="46"/>
      <c r="CQ780" s="46"/>
      <c r="CR780" s="46"/>
      <c r="CS780" s="46"/>
      <c r="CT780" s="46"/>
      <c r="CU780" s="46"/>
      <c r="CV780" s="46"/>
      <c r="CW780" s="46"/>
      <c r="CX780" s="46"/>
      <c r="CY780" s="46"/>
      <c r="CZ780" s="46"/>
      <c r="DA780" s="46"/>
      <c r="DB780" s="46"/>
      <c r="DC780" s="46"/>
      <c r="DD780" s="46"/>
      <c r="DE780" s="46"/>
      <c r="DF780" s="46"/>
      <c r="DG780" s="46"/>
      <c r="DH780" s="46"/>
      <c r="DI780" s="46"/>
      <c r="DJ780" s="46"/>
      <c r="DK780" s="46"/>
      <c r="DL780" s="46"/>
      <c r="DM780" s="46"/>
      <c r="DN780" s="46"/>
      <c r="DO780" s="46"/>
      <c r="DP780" s="46"/>
      <c r="DQ780" s="46"/>
      <c r="DR780" s="46"/>
      <c r="DS780" s="46"/>
      <c r="DT780" s="46"/>
      <c r="DU780" s="46"/>
      <c r="DV780" s="46"/>
      <c r="DW780" s="46"/>
      <c r="DX780" s="46"/>
      <c r="DY780" s="46"/>
      <c r="DZ780" s="46"/>
      <c r="EA780" s="46"/>
      <c r="EB780" s="46"/>
      <c r="EC780" s="46"/>
      <c r="ED780" s="46"/>
      <c r="EE780" s="46"/>
      <c r="EF780" s="46"/>
      <c r="EG780" s="46"/>
      <c r="EH780" s="46"/>
      <c r="EI780" s="46"/>
      <c r="EJ780" s="46"/>
      <c r="EK780" s="46"/>
      <c r="EL780" s="46"/>
      <c r="EM780" s="46"/>
      <c r="EN780" s="46"/>
      <c r="EO780" s="46"/>
      <c r="EP780" s="46"/>
      <c r="EQ780" s="46"/>
      <c r="ER780" s="46"/>
      <c r="ES780" s="46"/>
      <c r="ET780" s="46"/>
      <c r="EU780" s="46"/>
      <c r="EV780" s="46"/>
      <c r="EW780" s="46"/>
      <c r="EX780" s="46"/>
      <c r="EY780" s="46"/>
      <c r="EZ780" s="46"/>
      <c r="FA780" s="46"/>
      <c r="FB780" s="46"/>
      <c r="FC780" s="46"/>
      <c r="FD780" s="46"/>
      <c r="FE780" s="46"/>
      <c r="FF780" s="46"/>
      <c r="FG780" s="46"/>
      <c r="FH780" s="46"/>
      <c r="FI780" s="46"/>
      <c r="FJ780" s="46"/>
      <c r="FK780" s="46"/>
      <c r="FL780" s="46"/>
      <c r="FM780" s="46"/>
      <c r="FN780" s="46"/>
      <c r="FO780" s="46"/>
      <c r="FP780" s="46"/>
      <c r="FQ780" s="46"/>
      <c r="FR780" s="46"/>
      <c r="FS780" s="46"/>
      <c r="FT780" s="46"/>
      <c r="FU780" s="46"/>
      <c r="FV780" s="46"/>
      <c r="FW780" s="46"/>
      <c r="FX780" s="46"/>
      <c r="FY780" s="46"/>
      <c r="FZ780" s="46"/>
      <c r="GA780" s="46"/>
      <c r="GB780" s="46"/>
      <c r="GC780" s="46"/>
      <c r="GD780" s="46"/>
      <c r="GE780" s="46"/>
      <c r="GF780" s="46"/>
      <c r="GG780" s="46"/>
      <c r="GH780" s="46"/>
      <c r="GI780" s="46"/>
      <c r="GJ780" s="46"/>
      <c r="GK780" s="46"/>
      <c r="GL780" s="46"/>
      <c r="GM780" s="46"/>
      <c r="GN780" s="46"/>
      <c r="GO780" s="46"/>
      <c r="GP780" s="46"/>
      <c r="GQ780" s="46"/>
      <c r="GR780" s="46"/>
      <c r="GS780" s="46"/>
      <c r="GT780" s="46"/>
      <c r="GU780" s="46"/>
      <c r="GV780" s="46"/>
      <c r="GW780" s="46"/>
      <c r="GX780" s="46"/>
      <c r="GY780" s="46"/>
      <c r="GZ780" s="46"/>
      <c r="HA780" s="46"/>
      <c r="HB780" s="46"/>
      <c r="HC780" s="46"/>
      <c r="HD780" s="46"/>
      <c r="HE780" s="46"/>
      <c r="HF780" s="46"/>
    </row>
    <row r="781" spans="1:214" ht="22.5">
      <c r="A781" s="38" t="s">
        <v>1000</v>
      </c>
      <c r="B781" s="39">
        <v>4500258</v>
      </c>
      <c r="C781" s="39" t="s">
        <v>52</v>
      </c>
      <c r="D781" s="41">
        <v>69667</v>
      </c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  <c r="AK781" s="46"/>
      <c r="AL781" s="46"/>
      <c r="AM781" s="46"/>
      <c r="AN781" s="46"/>
      <c r="AO781" s="46"/>
      <c r="AP781" s="46"/>
      <c r="AQ781" s="46"/>
      <c r="AR781" s="46"/>
      <c r="AS781" s="46"/>
      <c r="AT781" s="46"/>
      <c r="AU781" s="46"/>
      <c r="AV781" s="46"/>
      <c r="AW781" s="46"/>
      <c r="AX781" s="46"/>
      <c r="AY781" s="46"/>
      <c r="AZ781" s="46"/>
      <c r="BA781" s="46"/>
      <c r="BB781" s="46"/>
      <c r="BC781" s="46"/>
      <c r="BD781" s="46"/>
      <c r="BE781" s="46"/>
      <c r="BF781" s="46"/>
      <c r="BG781" s="46"/>
      <c r="BH781" s="46"/>
      <c r="BI781" s="46"/>
      <c r="BJ781" s="46"/>
      <c r="BK781" s="46"/>
      <c r="BL781" s="46"/>
      <c r="BM781" s="46"/>
      <c r="BN781" s="46"/>
      <c r="BO781" s="46"/>
      <c r="BP781" s="46"/>
      <c r="BQ781" s="46"/>
      <c r="BR781" s="46"/>
      <c r="BS781" s="46"/>
      <c r="BT781" s="46"/>
      <c r="BU781" s="46"/>
      <c r="BV781" s="46"/>
      <c r="BW781" s="46"/>
      <c r="BX781" s="46"/>
      <c r="BY781" s="46"/>
      <c r="BZ781" s="46"/>
      <c r="CA781" s="46"/>
      <c r="CB781" s="46"/>
      <c r="CC781" s="46"/>
      <c r="CD781" s="46"/>
      <c r="CE781" s="46"/>
      <c r="CF781" s="46"/>
      <c r="CG781" s="46"/>
      <c r="CH781" s="46"/>
      <c r="CI781" s="46"/>
      <c r="CJ781" s="46"/>
      <c r="CK781" s="46"/>
      <c r="CL781" s="46"/>
      <c r="CM781" s="46"/>
      <c r="CN781" s="46"/>
      <c r="CO781" s="46"/>
      <c r="CP781" s="46"/>
      <c r="CQ781" s="46"/>
      <c r="CR781" s="46"/>
      <c r="CS781" s="46"/>
      <c r="CT781" s="46"/>
      <c r="CU781" s="46"/>
      <c r="CV781" s="46"/>
      <c r="CW781" s="46"/>
      <c r="CX781" s="46"/>
      <c r="CY781" s="46"/>
      <c r="CZ781" s="46"/>
      <c r="DA781" s="46"/>
      <c r="DB781" s="46"/>
      <c r="DC781" s="46"/>
      <c r="DD781" s="46"/>
      <c r="DE781" s="46"/>
      <c r="DF781" s="46"/>
      <c r="DG781" s="46"/>
      <c r="DH781" s="46"/>
      <c r="DI781" s="46"/>
      <c r="DJ781" s="46"/>
      <c r="DK781" s="46"/>
      <c r="DL781" s="46"/>
      <c r="DM781" s="46"/>
      <c r="DN781" s="46"/>
      <c r="DO781" s="46"/>
      <c r="DP781" s="46"/>
      <c r="DQ781" s="46"/>
      <c r="DR781" s="46"/>
      <c r="DS781" s="46"/>
      <c r="DT781" s="46"/>
      <c r="DU781" s="46"/>
      <c r="DV781" s="46"/>
      <c r="DW781" s="46"/>
      <c r="DX781" s="46"/>
      <c r="DY781" s="46"/>
      <c r="DZ781" s="46"/>
      <c r="EA781" s="46"/>
      <c r="EB781" s="46"/>
      <c r="EC781" s="46"/>
      <c r="ED781" s="46"/>
      <c r="EE781" s="46"/>
      <c r="EF781" s="46"/>
      <c r="EG781" s="46"/>
      <c r="EH781" s="46"/>
      <c r="EI781" s="46"/>
      <c r="EJ781" s="46"/>
      <c r="EK781" s="46"/>
      <c r="EL781" s="46"/>
      <c r="EM781" s="46"/>
      <c r="EN781" s="46"/>
      <c r="EO781" s="46"/>
      <c r="EP781" s="46"/>
      <c r="EQ781" s="46"/>
      <c r="ER781" s="46"/>
      <c r="ES781" s="46"/>
      <c r="ET781" s="46"/>
      <c r="EU781" s="46"/>
      <c r="EV781" s="46"/>
      <c r="EW781" s="46"/>
      <c r="EX781" s="46"/>
      <c r="EY781" s="46"/>
      <c r="EZ781" s="46"/>
      <c r="FA781" s="46"/>
      <c r="FB781" s="46"/>
      <c r="FC781" s="46"/>
      <c r="FD781" s="46"/>
      <c r="FE781" s="46"/>
      <c r="FF781" s="46"/>
      <c r="FG781" s="46"/>
      <c r="FH781" s="46"/>
      <c r="FI781" s="46"/>
      <c r="FJ781" s="46"/>
      <c r="FK781" s="46"/>
      <c r="FL781" s="46"/>
      <c r="FM781" s="46"/>
      <c r="FN781" s="46"/>
      <c r="FO781" s="46"/>
      <c r="FP781" s="46"/>
      <c r="FQ781" s="46"/>
      <c r="FR781" s="46"/>
      <c r="FS781" s="46"/>
      <c r="FT781" s="46"/>
      <c r="FU781" s="46"/>
      <c r="FV781" s="46"/>
      <c r="FW781" s="46"/>
      <c r="FX781" s="46"/>
      <c r="FY781" s="46"/>
      <c r="FZ781" s="46"/>
      <c r="GA781" s="46"/>
      <c r="GB781" s="46"/>
      <c r="GC781" s="46"/>
      <c r="GD781" s="46"/>
      <c r="GE781" s="46"/>
      <c r="GF781" s="46"/>
      <c r="GG781" s="46"/>
      <c r="GH781" s="46"/>
      <c r="GI781" s="46"/>
      <c r="GJ781" s="46"/>
      <c r="GK781" s="46"/>
      <c r="GL781" s="46"/>
      <c r="GM781" s="46"/>
      <c r="GN781" s="46"/>
      <c r="GO781" s="46"/>
      <c r="GP781" s="46"/>
      <c r="GQ781" s="46"/>
      <c r="GR781" s="46"/>
      <c r="GS781" s="46"/>
      <c r="GT781" s="46"/>
      <c r="GU781" s="46"/>
      <c r="GV781" s="46"/>
      <c r="GW781" s="46"/>
      <c r="GX781" s="46"/>
      <c r="GY781" s="46"/>
      <c r="GZ781" s="46"/>
      <c r="HA781" s="46"/>
      <c r="HB781" s="46"/>
      <c r="HC781" s="46"/>
      <c r="HD781" s="46"/>
      <c r="HE781" s="46"/>
      <c r="HF781" s="46"/>
    </row>
    <row r="782" spans="1:214" ht="22.5">
      <c r="A782" s="38" t="s">
        <v>1000</v>
      </c>
      <c r="B782" s="39">
        <v>4500259</v>
      </c>
      <c r="C782" s="39" t="s">
        <v>53</v>
      </c>
      <c r="D782" s="41">
        <v>1486</v>
      </c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  <c r="AK782" s="46"/>
      <c r="AL782" s="46"/>
      <c r="AM782" s="46"/>
      <c r="AN782" s="46"/>
      <c r="AO782" s="46"/>
      <c r="AP782" s="46"/>
      <c r="AQ782" s="46"/>
      <c r="AR782" s="46"/>
      <c r="AS782" s="46"/>
      <c r="AT782" s="46"/>
      <c r="AU782" s="46"/>
      <c r="AV782" s="46"/>
      <c r="AW782" s="46"/>
      <c r="AX782" s="46"/>
      <c r="AY782" s="46"/>
      <c r="AZ782" s="46"/>
      <c r="BA782" s="46"/>
      <c r="BB782" s="46"/>
      <c r="BC782" s="46"/>
      <c r="BD782" s="46"/>
      <c r="BE782" s="46"/>
      <c r="BF782" s="46"/>
      <c r="BG782" s="46"/>
      <c r="BH782" s="46"/>
      <c r="BI782" s="46"/>
      <c r="BJ782" s="46"/>
      <c r="BK782" s="46"/>
      <c r="BL782" s="46"/>
      <c r="BM782" s="46"/>
      <c r="BN782" s="46"/>
      <c r="BO782" s="46"/>
      <c r="BP782" s="46"/>
      <c r="BQ782" s="46"/>
      <c r="BR782" s="46"/>
      <c r="BS782" s="46"/>
      <c r="BT782" s="46"/>
      <c r="BU782" s="46"/>
      <c r="BV782" s="46"/>
      <c r="BW782" s="46"/>
      <c r="BX782" s="46"/>
      <c r="BY782" s="46"/>
      <c r="BZ782" s="46"/>
      <c r="CA782" s="46"/>
      <c r="CB782" s="46"/>
      <c r="CC782" s="46"/>
      <c r="CD782" s="46"/>
      <c r="CE782" s="46"/>
      <c r="CF782" s="46"/>
      <c r="CG782" s="46"/>
      <c r="CH782" s="46"/>
      <c r="CI782" s="46"/>
      <c r="CJ782" s="46"/>
      <c r="CK782" s="46"/>
      <c r="CL782" s="46"/>
      <c r="CM782" s="46"/>
      <c r="CN782" s="46"/>
      <c r="CO782" s="46"/>
      <c r="CP782" s="46"/>
      <c r="CQ782" s="46"/>
      <c r="CR782" s="46"/>
      <c r="CS782" s="46"/>
      <c r="CT782" s="46"/>
      <c r="CU782" s="46"/>
      <c r="CV782" s="46"/>
      <c r="CW782" s="46"/>
      <c r="CX782" s="46"/>
      <c r="CY782" s="46"/>
      <c r="CZ782" s="46"/>
      <c r="DA782" s="46"/>
      <c r="DB782" s="46"/>
      <c r="DC782" s="46"/>
      <c r="DD782" s="46"/>
      <c r="DE782" s="46"/>
      <c r="DF782" s="46"/>
      <c r="DG782" s="46"/>
      <c r="DH782" s="46"/>
      <c r="DI782" s="46"/>
      <c r="DJ782" s="46"/>
      <c r="DK782" s="46"/>
      <c r="DL782" s="46"/>
      <c r="DM782" s="46"/>
      <c r="DN782" s="46"/>
      <c r="DO782" s="46"/>
      <c r="DP782" s="46"/>
      <c r="DQ782" s="46"/>
      <c r="DR782" s="46"/>
      <c r="DS782" s="46"/>
      <c r="DT782" s="46"/>
      <c r="DU782" s="46"/>
      <c r="DV782" s="46"/>
      <c r="DW782" s="46"/>
      <c r="DX782" s="46"/>
      <c r="DY782" s="46"/>
      <c r="DZ782" s="46"/>
      <c r="EA782" s="46"/>
      <c r="EB782" s="46"/>
      <c r="EC782" s="46"/>
      <c r="ED782" s="46"/>
      <c r="EE782" s="46"/>
      <c r="EF782" s="46"/>
      <c r="EG782" s="46"/>
      <c r="EH782" s="46"/>
      <c r="EI782" s="46"/>
      <c r="EJ782" s="46"/>
      <c r="EK782" s="46"/>
      <c r="EL782" s="46"/>
      <c r="EM782" s="46"/>
      <c r="EN782" s="46"/>
      <c r="EO782" s="46"/>
      <c r="EP782" s="46"/>
      <c r="EQ782" s="46"/>
      <c r="ER782" s="46"/>
      <c r="ES782" s="46"/>
      <c r="ET782" s="46"/>
      <c r="EU782" s="46"/>
      <c r="EV782" s="46"/>
      <c r="EW782" s="46"/>
      <c r="EX782" s="46"/>
      <c r="EY782" s="46"/>
      <c r="EZ782" s="46"/>
      <c r="FA782" s="46"/>
      <c r="FB782" s="46"/>
      <c r="FC782" s="46"/>
      <c r="FD782" s="46"/>
      <c r="FE782" s="46"/>
      <c r="FF782" s="46"/>
      <c r="FG782" s="46"/>
      <c r="FH782" s="46"/>
      <c r="FI782" s="46"/>
      <c r="FJ782" s="46"/>
      <c r="FK782" s="46"/>
      <c r="FL782" s="46"/>
      <c r="FM782" s="46"/>
      <c r="FN782" s="46"/>
      <c r="FO782" s="46"/>
      <c r="FP782" s="46"/>
      <c r="FQ782" s="46"/>
      <c r="FR782" s="46"/>
      <c r="FS782" s="46"/>
      <c r="FT782" s="46"/>
      <c r="FU782" s="46"/>
      <c r="FV782" s="46"/>
      <c r="FW782" s="46"/>
      <c r="FX782" s="46"/>
      <c r="FY782" s="46"/>
      <c r="FZ782" s="46"/>
      <c r="GA782" s="46"/>
      <c r="GB782" s="46"/>
      <c r="GC782" s="46"/>
      <c r="GD782" s="46"/>
      <c r="GE782" s="46"/>
      <c r="GF782" s="46"/>
      <c r="GG782" s="46"/>
      <c r="GH782" s="46"/>
      <c r="GI782" s="46"/>
      <c r="GJ782" s="46"/>
      <c r="GK782" s="46"/>
      <c r="GL782" s="46"/>
      <c r="GM782" s="46"/>
      <c r="GN782" s="46"/>
      <c r="GO782" s="46"/>
      <c r="GP782" s="46"/>
      <c r="GQ782" s="46"/>
      <c r="GR782" s="46"/>
      <c r="GS782" s="46"/>
      <c r="GT782" s="46"/>
      <c r="GU782" s="46"/>
      <c r="GV782" s="46"/>
      <c r="GW782" s="46"/>
      <c r="GX782" s="46"/>
      <c r="GY782" s="46"/>
      <c r="GZ782" s="46"/>
      <c r="HA782" s="46"/>
      <c r="HB782" s="46"/>
      <c r="HC782" s="46"/>
      <c r="HD782" s="46"/>
      <c r="HE782" s="46"/>
      <c r="HF782" s="46"/>
    </row>
    <row r="783" spans="1:214" ht="22.5">
      <c r="A783" s="38" t="s">
        <v>1000</v>
      </c>
      <c r="B783" s="39">
        <v>4500260</v>
      </c>
      <c r="C783" s="39" t="s">
        <v>906</v>
      </c>
      <c r="D783" s="41">
        <v>0</v>
      </c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  <c r="AK783" s="46"/>
      <c r="AL783" s="46"/>
      <c r="AM783" s="46"/>
      <c r="AN783" s="46"/>
      <c r="AO783" s="46"/>
      <c r="AP783" s="46"/>
      <c r="AQ783" s="46"/>
      <c r="AR783" s="46"/>
      <c r="AS783" s="46"/>
      <c r="AT783" s="46"/>
      <c r="AU783" s="46"/>
      <c r="AV783" s="46"/>
      <c r="AW783" s="46"/>
      <c r="AX783" s="46"/>
      <c r="AY783" s="46"/>
      <c r="AZ783" s="46"/>
      <c r="BA783" s="46"/>
      <c r="BB783" s="46"/>
      <c r="BC783" s="46"/>
      <c r="BD783" s="46"/>
      <c r="BE783" s="46"/>
      <c r="BF783" s="46"/>
      <c r="BG783" s="46"/>
      <c r="BH783" s="46"/>
      <c r="BI783" s="46"/>
      <c r="BJ783" s="46"/>
      <c r="BK783" s="46"/>
      <c r="BL783" s="46"/>
      <c r="BM783" s="46"/>
      <c r="BN783" s="46"/>
      <c r="BO783" s="46"/>
      <c r="BP783" s="46"/>
      <c r="BQ783" s="46"/>
      <c r="BR783" s="46"/>
      <c r="BS783" s="46"/>
      <c r="BT783" s="46"/>
      <c r="BU783" s="46"/>
      <c r="BV783" s="46"/>
      <c r="BW783" s="46"/>
      <c r="BX783" s="46"/>
      <c r="BY783" s="46"/>
      <c r="BZ783" s="46"/>
      <c r="CA783" s="46"/>
      <c r="CB783" s="46"/>
      <c r="CC783" s="46"/>
      <c r="CD783" s="46"/>
      <c r="CE783" s="46"/>
      <c r="CF783" s="46"/>
      <c r="CG783" s="46"/>
      <c r="CH783" s="46"/>
      <c r="CI783" s="46"/>
      <c r="CJ783" s="46"/>
      <c r="CK783" s="46"/>
      <c r="CL783" s="46"/>
      <c r="CM783" s="46"/>
      <c r="CN783" s="46"/>
      <c r="CO783" s="46"/>
      <c r="CP783" s="46"/>
      <c r="CQ783" s="46"/>
      <c r="CR783" s="46"/>
      <c r="CS783" s="46"/>
      <c r="CT783" s="46"/>
      <c r="CU783" s="46"/>
      <c r="CV783" s="46"/>
      <c r="CW783" s="46"/>
      <c r="CX783" s="46"/>
      <c r="CY783" s="46"/>
      <c r="CZ783" s="46"/>
      <c r="DA783" s="46"/>
      <c r="DB783" s="46"/>
      <c r="DC783" s="46"/>
      <c r="DD783" s="46"/>
      <c r="DE783" s="46"/>
      <c r="DF783" s="46"/>
      <c r="DG783" s="46"/>
      <c r="DH783" s="46"/>
      <c r="DI783" s="46"/>
      <c r="DJ783" s="46"/>
      <c r="DK783" s="46"/>
      <c r="DL783" s="46"/>
      <c r="DM783" s="46"/>
      <c r="DN783" s="46"/>
      <c r="DO783" s="46"/>
      <c r="DP783" s="46"/>
      <c r="DQ783" s="46"/>
      <c r="DR783" s="46"/>
      <c r="DS783" s="46"/>
      <c r="DT783" s="46"/>
      <c r="DU783" s="46"/>
      <c r="DV783" s="46"/>
      <c r="DW783" s="46"/>
      <c r="DX783" s="46"/>
      <c r="DY783" s="46"/>
      <c r="DZ783" s="46"/>
      <c r="EA783" s="46"/>
      <c r="EB783" s="46"/>
      <c r="EC783" s="46"/>
      <c r="ED783" s="46"/>
      <c r="EE783" s="46"/>
      <c r="EF783" s="46"/>
      <c r="EG783" s="46"/>
      <c r="EH783" s="46"/>
      <c r="EI783" s="46"/>
      <c r="EJ783" s="46"/>
      <c r="EK783" s="46"/>
      <c r="EL783" s="46"/>
      <c r="EM783" s="46"/>
      <c r="EN783" s="46"/>
      <c r="EO783" s="46"/>
      <c r="EP783" s="46"/>
      <c r="EQ783" s="46"/>
      <c r="ER783" s="46"/>
      <c r="ES783" s="46"/>
      <c r="ET783" s="46"/>
      <c r="EU783" s="46"/>
      <c r="EV783" s="46"/>
      <c r="EW783" s="46"/>
      <c r="EX783" s="46"/>
      <c r="EY783" s="46"/>
      <c r="EZ783" s="46"/>
      <c r="FA783" s="46"/>
      <c r="FB783" s="46"/>
      <c r="FC783" s="46"/>
      <c r="FD783" s="46"/>
      <c r="FE783" s="46"/>
      <c r="FF783" s="46"/>
      <c r="FG783" s="46"/>
      <c r="FH783" s="46"/>
      <c r="FI783" s="46"/>
      <c r="FJ783" s="46"/>
      <c r="FK783" s="46"/>
      <c r="FL783" s="46"/>
      <c r="FM783" s="46"/>
      <c r="FN783" s="46"/>
      <c r="FO783" s="46"/>
      <c r="FP783" s="46"/>
      <c r="FQ783" s="46"/>
      <c r="FR783" s="46"/>
      <c r="FS783" s="46"/>
      <c r="FT783" s="46"/>
      <c r="FU783" s="46"/>
      <c r="FV783" s="46"/>
      <c r="FW783" s="46"/>
      <c r="FX783" s="46"/>
      <c r="FY783" s="46"/>
      <c r="FZ783" s="46"/>
      <c r="GA783" s="46"/>
      <c r="GB783" s="46"/>
      <c r="GC783" s="46"/>
      <c r="GD783" s="46"/>
      <c r="GE783" s="46"/>
      <c r="GF783" s="46"/>
      <c r="GG783" s="46"/>
      <c r="GH783" s="46"/>
      <c r="GI783" s="46"/>
      <c r="GJ783" s="46"/>
      <c r="GK783" s="46"/>
      <c r="GL783" s="46"/>
      <c r="GM783" s="46"/>
      <c r="GN783" s="46"/>
      <c r="GO783" s="46"/>
      <c r="GP783" s="46"/>
      <c r="GQ783" s="46"/>
      <c r="GR783" s="46"/>
      <c r="GS783" s="46"/>
      <c r="GT783" s="46"/>
      <c r="GU783" s="46"/>
      <c r="GV783" s="46"/>
      <c r="GW783" s="46"/>
      <c r="GX783" s="46"/>
      <c r="GY783" s="46"/>
      <c r="GZ783" s="46"/>
      <c r="HA783" s="46"/>
      <c r="HB783" s="46"/>
      <c r="HC783" s="46"/>
      <c r="HD783" s="46"/>
      <c r="HE783" s="46"/>
      <c r="HF783" s="46"/>
    </row>
    <row r="784" spans="1:214" ht="22.5">
      <c r="A784" s="38" t="s">
        <v>1000</v>
      </c>
      <c r="B784" s="39">
        <v>4500261</v>
      </c>
      <c r="C784" s="39" t="s">
        <v>907</v>
      </c>
      <c r="D784" s="41">
        <v>283162</v>
      </c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  <c r="AK784" s="46"/>
      <c r="AL784" s="46"/>
      <c r="AM784" s="46"/>
      <c r="AN784" s="46"/>
      <c r="AO784" s="46"/>
      <c r="AP784" s="46"/>
      <c r="AQ784" s="46"/>
      <c r="AR784" s="46"/>
      <c r="AS784" s="46"/>
      <c r="AT784" s="46"/>
      <c r="AU784" s="46"/>
      <c r="AV784" s="46"/>
      <c r="AW784" s="46"/>
      <c r="AX784" s="46"/>
      <c r="AY784" s="46"/>
      <c r="AZ784" s="46"/>
      <c r="BA784" s="46"/>
      <c r="BB784" s="46"/>
      <c r="BC784" s="46"/>
      <c r="BD784" s="46"/>
      <c r="BE784" s="46"/>
      <c r="BF784" s="46"/>
      <c r="BG784" s="46"/>
      <c r="BH784" s="46"/>
      <c r="BI784" s="46"/>
      <c r="BJ784" s="46"/>
      <c r="BK784" s="46"/>
      <c r="BL784" s="46"/>
      <c r="BM784" s="46"/>
      <c r="BN784" s="46"/>
      <c r="BO784" s="46"/>
      <c r="BP784" s="46"/>
      <c r="BQ784" s="46"/>
      <c r="BR784" s="46"/>
      <c r="BS784" s="46"/>
      <c r="BT784" s="46"/>
      <c r="BU784" s="46"/>
      <c r="BV784" s="46"/>
      <c r="BW784" s="46"/>
      <c r="BX784" s="46"/>
      <c r="BY784" s="46"/>
      <c r="BZ784" s="46"/>
      <c r="CA784" s="46"/>
      <c r="CB784" s="46"/>
      <c r="CC784" s="46"/>
      <c r="CD784" s="46"/>
      <c r="CE784" s="46"/>
      <c r="CF784" s="46"/>
      <c r="CG784" s="46"/>
      <c r="CH784" s="46"/>
      <c r="CI784" s="46"/>
      <c r="CJ784" s="46"/>
      <c r="CK784" s="46"/>
      <c r="CL784" s="46"/>
      <c r="CM784" s="46"/>
      <c r="CN784" s="46"/>
      <c r="CO784" s="46"/>
      <c r="CP784" s="46"/>
      <c r="CQ784" s="46"/>
      <c r="CR784" s="46"/>
      <c r="CS784" s="46"/>
      <c r="CT784" s="46"/>
      <c r="CU784" s="46"/>
      <c r="CV784" s="46"/>
      <c r="CW784" s="46"/>
      <c r="CX784" s="46"/>
      <c r="CY784" s="46"/>
      <c r="CZ784" s="46"/>
      <c r="DA784" s="46"/>
      <c r="DB784" s="46"/>
      <c r="DC784" s="46"/>
      <c r="DD784" s="46"/>
      <c r="DE784" s="46"/>
      <c r="DF784" s="46"/>
      <c r="DG784" s="46"/>
      <c r="DH784" s="46"/>
      <c r="DI784" s="46"/>
      <c r="DJ784" s="46"/>
      <c r="DK784" s="46"/>
      <c r="DL784" s="46"/>
      <c r="DM784" s="46"/>
      <c r="DN784" s="46"/>
      <c r="DO784" s="46"/>
      <c r="DP784" s="46"/>
      <c r="DQ784" s="46"/>
      <c r="DR784" s="46"/>
      <c r="DS784" s="46"/>
      <c r="DT784" s="46"/>
      <c r="DU784" s="46"/>
      <c r="DV784" s="46"/>
      <c r="DW784" s="46"/>
      <c r="DX784" s="46"/>
      <c r="DY784" s="46"/>
      <c r="DZ784" s="46"/>
      <c r="EA784" s="46"/>
      <c r="EB784" s="46"/>
      <c r="EC784" s="46"/>
      <c r="ED784" s="46"/>
      <c r="EE784" s="46"/>
      <c r="EF784" s="46"/>
      <c r="EG784" s="46"/>
      <c r="EH784" s="46"/>
      <c r="EI784" s="46"/>
      <c r="EJ784" s="46"/>
      <c r="EK784" s="46"/>
      <c r="EL784" s="46"/>
      <c r="EM784" s="46"/>
      <c r="EN784" s="46"/>
      <c r="EO784" s="46"/>
      <c r="EP784" s="46"/>
      <c r="EQ784" s="46"/>
      <c r="ER784" s="46"/>
      <c r="ES784" s="46"/>
      <c r="ET784" s="46"/>
      <c r="EU784" s="46"/>
      <c r="EV784" s="46"/>
      <c r="EW784" s="46"/>
      <c r="EX784" s="46"/>
      <c r="EY784" s="46"/>
      <c r="EZ784" s="46"/>
      <c r="FA784" s="46"/>
      <c r="FB784" s="46"/>
      <c r="FC784" s="46"/>
      <c r="FD784" s="46"/>
      <c r="FE784" s="46"/>
      <c r="FF784" s="46"/>
      <c r="FG784" s="46"/>
      <c r="FH784" s="46"/>
      <c r="FI784" s="46"/>
      <c r="FJ784" s="46"/>
      <c r="FK784" s="46"/>
      <c r="FL784" s="46"/>
      <c r="FM784" s="46"/>
      <c r="FN784" s="46"/>
      <c r="FO784" s="46"/>
      <c r="FP784" s="46"/>
      <c r="FQ784" s="46"/>
      <c r="FR784" s="46"/>
      <c r="FS784" s="46"/>
      <c r="FT784" s="46"/>
      <c r="FU784" s="46"/>
      <c r="FV784" s="46"/>
      <c r="FW784" s="46"/>
      <c r="FX784" s="46"/>
      <c r="FY784" s="46"/>
      <c r="FZ784" s="46"/>
      <c r="GA784" s="46"/>
      <c r="GB784" s="46"/>
      <c r="GC784" s="46"/>
      <c r="GD784" s="46"/>
      <c r="GE784" s="46"/>
      <c r="GF784" s="46"/>
      <c r="GG784" s="46"/>
      <c r="GH784" s="46"/>
      <c r="GI784" s="46"/>
      <c r="GJ784" s="46"/>
      <c r="GK784" s="46"/>
      <c r="GL784" s="46"/>
      <c r="GM784" s="46"/>
      <c r="GN784" s="46"/>
      <c r="GO784" s="46"/>
      <c r="GP784" s="46"/>
      <c r="GQ784" s="46"/>
      <c r="GR784" s="46"/>
      <c r="GS784" s="46"/>
      <c r="GT784" s="46"/>
      <c r="GU784" s="46"/>
      <c r="GV784" s="46"/>
      <c r="GW784" s="46"/>
      <c r="GX784" s="46"/>
      <c r="GY784" s="46"/>
      <c r="GZ784" s="46"/>
      <c r="HA784" s="46"/>
      <c r="HB784" s="46"/>
      <c r="HC784" s="46"/>
      <c r="HD784" s="46"/>
      <c r="HE784" s="46"/>
      <c r="HF784" s="46"/>
    </row>
    <row r="785" spans="1:214" ht="22.5">
      <c r="A785" s="38" t="s">
        <v>1000</v>
      </c>
      <c r="B785" s="39">
        <v>4500262</v>
      </c>
      <c r="C785" s="39" t="s">
        <v>908</v>
      </c>
      <c r="D785" s="41">
        <v>47763</v>
      </c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  <c r="AK785" s="46"/>
      <c r="AL785" s="46"/>
      <c r="AM785" s="46"/>
      <c r="AN785" s="46"/>
      <c r="AO785" s="46"/>
      <c r="AP785" s="46"/>
      <c r="AQ785" s="46"/>
      <c r="AR785" s="46"/>
      <c r="AS785" s="46"/>
      <c r="AT785" s="46"/>
      <c r="AU785" s="46"/>
      <c r="AV785" s="46"/>
      <c r="AW785" s="46"/>
      <c r="AX785" s="46"/>
      <c r="AY785" s="46"/>
      <c r="AZ785" s="46"/>
      <c r="BA785" s="46"/>
      <c r="BB785" s="46"/>
      <c r="BC785" s="46"/>
      <c r="BD785" s="46"/>
      <c r="BE785" s="46"/>
      <c r="BF785" s="46"/>
      <c r="BG785" s="46"/>
      <c r="BH785" s="46"/>
      <c r="BI785" s="46"/>
      <c r="BJ785" s="46"/>
      <c r="BK785" s="46"/>
      <c r="BL785" s="46"/>
      <c r="BM785" s="46"/>
      <c r="BN785" s="46"/>
      <c r="BO785" s="46"/>
      <c r="BP785" s="46"/>
      <c r="BQ785" s="46"/>
      <c r="BR785" s="46"/>
      <c r="BS785" s="46"/>
      <c r="BT785" s="46"/>
      <c r="BU785" s="46"/>
      <c r="BV785" s="46"/>
      <c r="BW785" s="46"/>
      <c r="BX785" s="46"/>
      <c r="BY785" s="46"/>
      <c r="BZ785" s="46"/>
      <c r="CA785" s="46"/>
      <c r="CB785" s="46"/>
      <c r="CC785" s="46"/>
      <c r="CD785" s="46"/>
      <c r="CE785" s="46"/>
      <c r="CF785" s="46"/>
      <c r="CG785" s="46"/>
      <c r="CH785" s="46"/>
      <c r="CI785" s="46"/>
      <c r="CJ785" s="46"/>
      <c r="CK785" s="46"/>
      <c r="CL785" s="46"/>
      <c r="CM785" s="46"/>
      <c r="CN785" s="46"/>
      <c r="CO785" s="46"/>
      <c r="CP785" s="46"/>
      <c r="CQ785" s="46"/>
      <c r="CR785" s="46"/>
      <c r="CS785" s="46"/>
      <c r="CT785" s="46"/>
      <c r="CU785" s="46"/>
      <c r="CV785" s="46"/>
      <c r="CW785" s="46"/>
      <c r="CX785" s="46"/>
      <c r="CY785" s="46"/>
      <c r="CZ785" s="46"/>
      <c r="DA785" s="46"/>
      <c r="DB785" s="46"/>
      <c r="DC785" s="46"/>
      <c r="DD785" s="46"/>
      <c r="DE785" s="46"/>
      <c r="DF785" s="46"/>
      <c r="DG785" s="46"/>
      <c r="DH785" s="46"/>
      <c r="DI785" s="46"/>
      <c r="DJ785" s="46"/>
      <c r="DK785" s="46"/>
      <c r="DL785" s="46"/>
      <c r="DM785" s="46"/>
      <c r="DN785" s="46"/>
      <c r="DO785" s="46"/>
      <c r="DP785" s="46"/>
      <c r="DQ785" s="46"/>
      <c r="DR785" s="46"/>
      <c r="DS785" s="46"/>
      <c r="DT785" s="46"/>
      <c r="DU785" s="46"/>
      <c r="DV785" s="46"/>
      <c r="DW785" s="46"/>
      <c r="DX785" s="46"/>
      <c r="DY785" s="46"/>
      <c r="DZ785" s="46"/>
      <c r="EA785" s="46"/>
      <c r="EB785" s="46"/>
      <c r="EC785" s="46"/>
      <c r="ED785" s="46"/>
      <c r="EE785" s="46"/>
      <c r="EF785" s="46"/>
      <c r="EG785" s="46"/>
      <c r="EH785" s="46"/>
      <c r="EI785" s="46"/>
      <c r="EJ785" s="46"/>
      <c r="EK785" s="46"/>
      <c r="EL785" s="46"/>
      <c r="EM785" s="46"/>
      <c r="EN785" s="46"/>
      <c r="EO785" s="46"/>
      <c r="EP785" s="46"/>
      <c r="EQ785" s="46"/>
      <c r="ER785" s="46"/>
      <c r="ES785" s="46"/>
      <c r="ET785" s="46"/>
      <c r="EU785" s="46"/>
      <c r="EV785" s="46"/>
      <c r="EW785" s="46"/>
      <c r="EX785" s="46"/>
      <c r="EY785" s="46"/>
      <c r="EZ785" s="46"/>
      <c r="FA785" s="46"/>
      <c r="FB785" s="46"/>
      <c r="FC785" s="46"/>
      <c r="FD785" s="46"/>
      <c r="FE785" s="46"/>
      <c r="FF785" s="46"/>
      <c r="FG785" s="46"/>
      <c r="FH785" s="46"/>
      <c r="FI785" s="46"/>
      <c r="FJ785" s="46"/>
      <c r="FK785" s="46"/>
      <c r="FL785" s="46"/>
      <c r="FM785" s="46"/>
      <c r="FN785" s="46"/>
      <c r="FO785" s="46"/>
      <c r="FP785" s="46"/>
      <c r="FQ785" s="46"/>
      <c r="FR785" s="46"/>
      <c r="FS785" s="46"/>
      <c r="FT785" s="46"/>
      <c r="FU785" s="46"/>
      <c r="FV785" s="46"/>
      <c r="FW785" s="46"/>
      <c r="FX785" s="46"/>
      <c r="FY785" s="46"/>
      <c r="FZ785" s="46"/>
      <c r="GA785" s="46"/>
      <c r="GB785" s="46"/>
      <c r="GC785" s="46"/>
      <c r="GD785" s="46"/>
      <c r="GE785" s="46"/>
      <c r="GF785" s="46"/>
      <c r="GG785" s="46"/>
      <c r="GH785" s="46"/>
      <c r="GI785" s="46"/>
      <c r="GJ785" s="46"/>
      <c r="GK785" s="46"/>
      <c r="GL785" s="46"/>
      <c r="GM785" s="46"/>
      <c r="GN785" s="46"/>
      <c r="GO785" s="46"/>
      <c r="GP785" s="46"/>
      <c r="GQ785" s="46"/>
      <c r="GR785" s="46"/>
      <c r="GS785" s="46"/>
      <c r="GT785" s="46"/>
      <c r="GU785" s="46"/>
      <c r="GV785" s="46"/>
      <c r="GW785" s="46"/>
      <c r="GX785" s="46"/>
      <c r="GY785" s="46"/>
      <c r="GZ785" s="46"/>
      <c r="HA785" s="46"/>
      <c r="HB785" s="46"/>
      <c r="HC785" s="46"/>
      <c r="HD785" s="46"/>
      <c r="HE785" s="46"/>
      <c r="HF785" s="46"/>
    </row>
    <row r="786" spans="1:214" ht="22.5">
      <c r="A786" s="38" t="s">
        <v>1000</v>
      </c>
      <c r="B786" s="39">
        <v>4500263</v>
      </c>
      <c r="C786" s="39" t="s">
        <v>909</v>
      </c>
      <c r="D786" s="41">
        <v>207360</v>
      </c>
      <c r="E786" s="47"/>
      <c r="F786" s="48"/>
      <c r="G786" s="47"/>
      <c r="H786" s="47"/>
      <c r="I786" s="47"/>
      <c r="J786" s="48"/>
      <c r="K786" s="47"/>
      <c r="L786" s="47"/>
      <c r="M786" s="48"/>
      <c r="N786" s="47"/>
      <c r="O786" s="47"/>
      <c r="P786" s="48"/>
      <c r="Q786" s="47"/>
      <c r="R786" s="47"/>
      <c r="S786" s="48"/>
      <c r="T786" s="47"/>
      <c r="U786" s="47"/>
      <c r="V786" s="48"/>
      <c r="W786" s="47"/>
      <c r="X786" s="47"/>
      <c r="Y786" s="48"/>
      <c r="Z786" s="47"/>
      <c r="AA786" s="47"/>
      <c r="AB786" s="48"/>
      <c r="AC786" s="47"/>
      <c r="AD786" s="47"/>
      <c r="AE786" s="48"/>
      <c r="AF786" s="47"/>
      <c r="AG786" s="47"/>
      <c r="AH786" s="48"/>
      <c r="AI786" s="47"/>
      <c r="AJ786" s="47"/>
      <c r="AK786" s="48"/>
      <c r="AL786" s="47"/>
      <c r="AM786" s="47"/>
      <c r="AN786" s="48"/>
      <c r="AO786" s="47"/>
      <c r="AP786" s="47"/>
      <c r="AQ786" s="48"/>
      <c r="AR786" s="47"/>
      <c r="AS786" s="47"/>
      <c r="AT786" s="48"/>
      <c r="AU786" s="47"/>
      <c r="AV786" s="47"/>
      <c r="AW786" s="48"/>
      <c r="AX786" s="47"/>
      <c r="AY786" s="47"/>
      <c r="AZ786" s="48"/>
      <c r="BA786" s="47"/>
      <c r="BB786" s="47"/>
      <c r="BC786" s="48"/>
      <c r="BD786" s="47"/>
      <c r="BE786" s="47"/>
      <c r="BF786" s="48"/>
      <c r="BG786" s="47"/>
      <c r="BH786" s="47"/>
      <c r="BI786" s="48"/>
      <c r="BJ786" s="47"/>
      <c r="BK786" s="47"/>
      <c r="BL786" s="48"/>
      <c r="BM786" s="47"/>
      <c r="BN786" s="47"/>
      <c r="BO786" s="48"/>
      <c r="BP786" s="47"/>
      <c r="BQ786" s="47"/>
      <c r="BR786" s="48"/>
      <c r="BS786" s="47"/>
      <c r="BT786" s="47"/>
      <c r="BU786" s="48"/>
      <c r="BV786" s="47"/>
      <c r="BW786" s="47"/>
      <c r="BX786" s="48"/>
      <c r="BY786" s="47"/>
      <c r="BZ786" s="47"/>
      <c r="CA786" s="48"/>
      <c r="CB786" s="47"/>
      <c r="CC786" s="47"/>
      <c r="CD786" s="48"/>
      <c r="CE786" s="47"/>
      <c r="CF786" s="47"/>
      <c r="CG786" s="48"/>
      <c r="CH786" s="47"/>
      <c r="CI786" s="47"/>
      <c r="CJ786" s="48"/>
      <c r="CK786" s="47"/>
      <c r="CL786" s="47"/>
      <c r="CM786" s="48"/>
      <c r="CN786" s="47"/>
      <c r="CO786" s="47"/>
      <c r="CP786" s="48"/>
      <c r="CQ786" s="47"/>
      <c r="CR786" s="47"/>
      <c r="CS786" s="48"/>
      <c r="CT786" s="47"/>
      <c r="CU786" s="47"/>
      <c r="CV786" s="48"/>
      <c r="CW786" s="47"/>
      <c r="CX786" s="47"/>
      <c r="CY786" s="48"/>
      <c r="CZ786" s="47"/>
      <c r="DA786" s="47"/>
      <c r="DB786" s="48"/>
      <c r="DC786" s="47"/>
      <c r="DD786" s="47"/>
      <c r="DE786" s="48"/>
      <c r="DF786" s="47"/>
      <c r="DG786" s="47"/>
      <c r="DH786" s="48"/>
      <c r="DI786" s="47"/>
      <c r="DJ786" s="47"/>
      <c r="DK786" s="48"/>
      <c r="DL786" s="47"/>
      <c r="DM786" s="47"/>
      <c r="DN786" s="48"/>
      <c r="DO786" s="47"/>
      <c r="DP786" s="47"/>
      <c r="DQ786" s="48"/>
      <c r="DR786" s="47"/>
      <c r="DS786" s="47"/>
      <c r="DT786" s="48"/>
      <c r="DU786" s="47"/>
      <c r="DV786" s="47"/>
      <c r="DW786" s="48"/>
      <c r="DX786" s="47"/>
      <c r="DY786" s="47"/>
      <c r="DZ786" s="48"/>
      <c r="EA786" s="47"/>
      <c r="EB786" s="47"/>
      <c r="EC786" s="48"/>
      <c r="ED786" s="47"/>
      <c r="EE786" s="47"/>
      <c r="EF786" s="48"/>
      <c r="EG786" s="47"/>
      <c r="EH786" s="47"/>
      <c r="EI786" s="48"/>
      <c r="EJ786" s="47"/>
      <c r="EK786" s="47"/>
      <c r="EL786" s="48"/>
      <c r="EM786" s="47"/>
      <c r="EN786" s="47"/>
      <c r="EO786" s="48"/>
      <c r="EP786" s="47"/>
      <c r="EQ786" s="47"/>
      <c r="ER786" s="48"/>
      <c r="ES786" s="47"/>
      <c r="ET786" s="47"/>
      <c r="EU786" s="48"/>
      <c r="EV786" s="47"/>
      <c r="EW786" s="47"/>
      <c r="EX786" s="48"/>
      <c r="EY786" s="47"/>
      <c r="EZ786" s="47"/>
      <c r="FA786" s="48"/>
      <c r="FB786" s="47"/>
      <c r="FC786" s="47"/>
      <c r="FD786" s="48"/>
      <c r="FE786" s="47"/>
      <c r="FF786" s="47"/>
      <c r="FG786" s="48"/>
      <c r="FH786" s="47"/>
      <c r="FI786" s="47"/>
      <c r="FJ786" s="48"/>
      <c r="FK786" s="47"/>
      <c r="FL786" s="47"/>
      <c r="FM786" s="48"/>
      <c r="FN786" s="47"/>
      <c r="FO786" s="47"/>
      <c r="FP786" s="48"/>
      <c r="FQ786" s="47"/>
      <c r="FR786" s="47"/>
      <c r="FS786" s="48"/>
      <c r="FT786" s="47"/>
      <c r="FU786" s="47"/>
      <c r="FV786" s="48"/>
      <c r="FW786" s="47"/>
      <c r="FX786" s="47"/>
      <c r="FY786" s="48"/>
      <c r="FZ786" s="47"/>
      <c r="GA786" s="47"/>
      <c r="GB786" s="48"/>
      <c r="GC786" s="47"/>
      <c r="GD786" s="47"/>
      <c r="GE786" s="48"/>
      <c r="GF786" s="47"/>
      <c r="GG786" s="47"/>
      <c r="GH786" s="48"/>
      <c r="GI786" s="47"/>
      <c r="GJ786" s="47"/>
      <c r="GK786" s="48"/>
      <c r="GL786" s="47"/>
      <c r="GM786" s="47"/>
      <c r="GN786" s="48"/>
      <c r="GO786" s="47"/>
      <c r="GP786" s="47"/>
      <c r="GQ786" s="48"/>
      <c r="GR786" s="47"/>
      <c r="GS786" s="47"/>
      <c r="GT786" s="48"/>
      <c r="GU786" s="47"/>
      <c r="GV786" s="47"/>
      <c r="GW786" s="48"/>
      <c r="GX786" s="47"/>
      <c r="GY786" s="47"/>
      <c r="GZ786" s="48"/>
      <c r="HA786" s="47"/>
      <c r="HB786" s="47"/>
      <c r="HC786" s="48"/>
      <c r="HD786" s="47"/>
      <c r="HE786" s="47"/>
      <c r="HF786" s="48"/>
    </row>
    <row r="787" spans="1:214" ht="21">
      <c r="A787" s="35">
        <v>1.1</v>
      </c>
      <c r="B787" s="36" t="s">
        <v>910</v>
      </c>
      <c r="C787" s="35" t="s">
        <v>911</v>
      </c>
      <c r="D787" s="37">
        <f>SUM(D788,D806)</f>
        <v>771571905</v>
      </c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  <c r="AK787" s="46"/>
      <c r="AL787" s="46"/>
      <c r="AM787" s="46"/>
      <c r="AN787" s="46"/>
      <c r="AO787" s="46"/>
      <c r="AP787" s="46"/>
      <c r="AQ787" s="46"/>
      <c r="AR787" s="46"/>
      <c r="AS787" s="46"/>
      <c r="AT787" s="46"/>
      <c r="AU787" s="46"/>
      <c r="AV787" s="46"/>
      <c r="AW787" s="46"/>
      <c r="AX787" s="46"/>
      <c r="AY787" s="46"/>
      <c r="AZ787" s="46"/>
      <c r="BA787" s="46"/>
      <c r="BB787" s="46"/>
      <c r="BC787" s="46"/>
      <c r="BD787" s="46"/>
      <c r="BE787" s="46"/>
      <c r="BF787" s="46"/>
      <c r="BG787" s="46"/>
      <c r="BH787" s="46"/>
      <c r="BI787" s="46"/>
      <c r="BJ787" s="46"/>
      <c r="BK787" s="46"/>
      <c r="BL787" s="46"/>
      <c r="BM787" s="46"/>
      <c r="BN787" s="46"/>
      <c r="BO787" s="46"/>
      <c r="BP787" s="46"/>
      <c r="BQ787" s="46"/>
      <c r="BR787" s="46"/>
      <c r="BS787" s="46"/>
      <c r="BT787" s="46"/>
      <c r="BU787" s="46"/>
      <c r="BV787" s="46"/>
      <c r="BW787" s="46"/>
      <c r="BX787" s="46"/>
      <c r="BY787" s="46"/>
      <c r="BZ787" s="46"/>
      <c r="CA787" s="46"/>
      <c r="CB787" s="46"/>
      <c r="CC787" s="46"/>
      <c r="CD787" s="46"/>
      <c r="CE787" s="46"/>
      <c r="CF787" s="46"/>
      <c r="CG787" s="46"/>
      <c r="CH787" s="46"/>
      <c r="CI787" s="46"/>
      <c r="CJ787" s="46"/>
      <c r="CK787" s="46"/>
      <c r="CL787" s="46"/>
      <c r="CM787" s="46"/>
      <c r="CN787" s="46"/>
      <c r="CO787" s="46"/>
      <c r="CP787" s="46"/>
      <c r="CQ787" s="46"/>
      <c r="CR787" s="46"/>
      <c r="CS787" s="46"/>
      <c r="CT787" s="46"/>
      <c r="CU787" s="46"/>
      <c r="CV787" s="46"/>
      <c r="CW787" s="46"/>
      <c r="CX787" s="46"/>
      <c r="CY787" s="46"/>
      <c r="CZ787" s="46"/>
      <c r="DA787" s="46"/>
      <c r="DB787" s="46"/>
      <c r="DC787" s="46"/>
      <c r="DD787" s="46"/>
      <c r="DE787" s="46"/>
      <c r="DF787" s="46"/>
      <c r="DG787" s="46"/>
      <c r="DH787" s="46"/>
      <c r="DI787" s="46"/>
      <c r="DJ787" s="46"/>
      <c r="DK787" s="46"/>
      <c r="DL787" s="46"/>
      <c r="DM787" s="46"/>
      <c r="DN787" s="46"/>
      <c r="DO787" s="46"/>
      <c r="DP787" s="46"/>
      <c r="DQ787" s="46"/>
      <c r="DR787" s="46"/>
      <c r="DS787" s="46"/>
      <c r="DT787" s="46"/>
      <c r="DU787" s="46"/>
      <c r="DV787" s="46"/>
      <c r="DW787" s="46"/>
      <c r="DX787" s="46"/>
      <c r="DY787" s="46"/>
      <c r="DZ787" s="46"/>
      <c r="EA787" s="46"/>
      <c r="EB787" s="46"/>
      <c r="EC787" s="46"/>
      <c r="ED787" s="46"/>
      <c r="EE787" s="46"/>
      <c r="EF787" s="46"/>
      <c r="EG787" s="46"/>
      <c r="EH787" s="46"/>
      <c r="EI787" s="46"/>
      <c r="EJ787" s="46"/>
      <c r="EK787" s="46"/>
      <c r="EL787" s="46"/>
      <c r="EM787" s="46"/>
      <c r="EN787" s="46"/>
      <c r="EO787" s="46"/>
      <c r="EP787" s="46"/>
      <c r="EQ787" s="46"/>
      <c r="ER787" s="46"/>
      <c r="ES787" s="46"/>
      <c r="ET787" s="46"/>
      <c r="EU787" s="46"/>
      <c r="EV787" s="46"/>
      <c r="EW787" s="46"/>
      <c r="EX787" s="46"/>
      <c r="EY787" s="46"/>
      <c r="EZ787" s="46"/>
      <c r="FA787" s="46"/>
      <c r="FB787" s="46"/>
      <c r="FC787" s="46"/>
      <c r="FD787" s="46"/>
      <c r="FE787" s="46"/>
      <c r="FF787" s="46"/>
      <c r="FG787" s="46"/>
      <c r="FH787" s="46"/>
      <c r="FI787" s="46"/>
      <c r="FJ787" s="46"/>
      <c r="FK787" s="46"/>
      <c r="FL787" s="46"/>
      <c r="FM787" s="46"/>
      <c r="FN787" s="46"/>
      <c r="FO787" s="46"/>
      <c r="FP787" s="46"/>
      <c r="FQ787" s="46"/>
      <c r="FR787" s="46"/>
      <c r="FS787" s="46"/>
      <c r="FT787" s="46"/>
      <c r="FU787" s="46"/>
      <c r="FV787" s="46"/>
      <c r="FW787" s="46"/>
      <c r="FX787" s="46"/>
      <c r="FY787" s="46"/>
      <c r="FZ787" s="46"/>
      <c r="GA787" s="46"/>
      <c r="GB787" s="46"/>
      <c r="GC787" s="46"/>
      <c r="GD787" s="46"/>
      <c r="GE787" s="46"/>
      <c r="GF787" s="46"/>
      <c r="GG787" s="46"/>
      <c r="GH787" s="46"/>
      <c r="GI787" s="46"/>
      <c r="GJ787" s="46"/>
      <c r="GK787" s="46"/>
      <c r="GL787" s="46"/>
      <c r="GM787" s="46"/>
      <c r="GN787" s="46"/>
      <c r="GO787" s="46"/>
      <c r="GP787" s="46"/>
      <c r="GQ787" s="46"/>
      <c r="GR787" s="46"/>
      <c r="GS787" s="46"/>
      <c r="GT787" s="46"/>
      <c r="GU787" s="46"/>
      <c r="GV787" s="46"/>
      <c r="GW787" s="46"/>
      <c r="GX787" s="46"/>
      <c r="GY787" s="46"/>
      <c r="GZ787" s="46"/>
      <c r="HA787" s="46"/>
      <c r="HB787" s="46"/>
      <c r="HC787" s="46"/>
      <c r="HD787" s="46"/>
      <c r="HE787" s="46"/>
      <c r="HF787" s="46"/>
    </row>
    <row r="788" spans="1:214" ht="21">
      <c r="A788" s="35" t="s">
        <v>999</v>
      </c>
      <c r="B788" s="36">
        <v>3</v>
      </c>
      <c r="C788" s="36" t="s">
        <v>912</v>
      </c>
      <c r="D788" s="37">
        <f>D789+D790+D791+D792+D793+D794+D795+D796+D797+D798+D799+D800+D801+D802+D803+D812+D813+D817-D804-D805</f>
        <v>771571905</v>
      </c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  <c r="AK788" s="46"/>
      <c r="AL788" s="46"/>
      <c r="AM788" s="46"/>
      <c r="AN788" s="46"/>
      <c r="AO788" s="46"/>
      <c r="AP788" s="46"/>
      <c r="AQ788" s="46"/>
      <c r="AR788" s="46"/>
      <c r="AS788" s="46"/>
      <c r="AT788" s="46"/>
      <c r="AU788" s="46"/>
      <c r="AV788" s="46"/>
      <c r="AW788" s="46"/>
      <c r="AX788" s="46"/>
      <c r="AY788" s="46"/>
      <c r="AZ788" s="46"/>
      <c r="BA788" s="46"/>
      <c r="BB788" s="46"/>
      <c r="BC788" s="46"/>
      <c r="BD788" s="46"/>
      <c r="BE788" s="46"/>
      <c r="BF788" s="46"/>
      <c r="BG788" s="46"/>
      <c r="BH788" s="46"/>
      <c r="BI788" s="46"/>
      <c r="BJ788" s="46"/>
      <c r="BK788" s="46"/>
      <c r="BL788" s="46"/>
      <c r="BM788" s="46"/>
      <c r="BN788" s="46"/>
      <c r="BO788" s="46"/>
      <c r="BP788" s="46"/>
      <c r="BQ788" s="46"/>
      <c r="BR788" s="46"/>
      <c r="BS788" s="46"/>
      <c r="BT788" s="46"/>
      <c r="BU788" s="46"/>
      <c r="BV788" s="46"/>
      <c r="BW788" s="46"/>
      <c r="BX788" s="46"/>
      <c r="BY788" s="46"/>
      <c r="BZ788" s="46"/>
      <c r="CA788" s="46"/>
      <c r="CB788" s="46"/>
      <c r="CC788" s="46"/>
      <c r="CD788" s="46"/>
      <c r="CE788" s="46"/>
      <c r="CF788" s="46"/>
      <c r="CG788" s="46"/>
      <c r="CH788" s="46"/>
      <c r="CI788" s="46"/>
      <c r="CJ788" s="46"/>
      <c r="CK788" s="46"/>
      <c r="CL788" s="46"/>
      <c r="CM788" s="46"/>
      <c r="CN788" s="46"/>
      <c r="CO788" s="46"/>
      <c r="CP788" s="46"/>
      <c r="CQ788" s="46"/>
      <c r="CR788" s="46"/>
      <c r="CS788" s="46"/>
      <c r="CT788" s="46"/>
      <c r="CU788" s="46"/>
      <c r="CV788" s="46"/>
      <c r="CW788" s="46"/>
      <c r="CX788" s="46"/>
      <c r="CY788" s="46"/>
      <c r="CZ788" s="46"/>
      <c r="DA788" s="46"/>
      <c r="DB788" s="46"/>
      <c r="DC788" s="46"/>
      <c r="DD788" s="46"/>
      <c r="DE788" s="46"/>
      <c r="DF788" s="46"/>
      <c r="DG788" s="46"/>
      <c r="DH788" s="46"/>
      <c r="DI788" s="46"/>
      <c r="DJ788" s="46"/>
      <c r="DK788" s="46"/>
      <c r="DL788" s="46"/>
      <c r="DM788" s="46"/>
      <c r="DN788" s="46"/>
      <c r="DO788" s="46"/>
      <c r="DP788" s="46"/>
      <c r="DQ788" s="46"/>
      <c r="DR788" s="46"/>
      <c r="DS788" s="46"/>
      <c r="DT788" s="46"/>
      <c r="DU788" s="46"/>
      <c r="DV788" s="46"/>
      <c r="DW788" s="46"/>
      <c r="DX788" s="46"/>
      <c r="DY788" s="46"/>
      <c r="DZ788" s="46"/>
      <c r="EA788" s="46"/>
      <c r="EB788" s="46"/>
      <c r="EC788" s="46"/>
      <c r="ED788" s="46"/>
      <c r="EE788" s="46"/>
      <c r="EF788" s="46"/>
      <c r="EG788" s="46"/>
      <c r="EH788" s="46"/>
      <c r="EI788" s="46"/>
      <c r="EJ788" s="46"/>
      <c r="EK788" s="46"/>
      <c r="EL788" s="46"/>
      <c r="EM788" s="46"/>
      <c r="EN788" s="46"/>
      <c r="EO788" s="46"/>
      <c r="EP788" s="46"/>
      <c r="EQ788" s="46"/>
      <c r="ER788" s="46"/>
      <c r="ES788" s="46"/>
      <c r="ET788" s="46"/>
      <c r="EU788" s="46"/>
      <c r="EV788" s="46"/>
      <c r="EW788" s="46"/>
      <c r="EX788" s="46"/>
      <c r="EY788" s="46"/>
      <c r="EZ788" s="46"/>
      <c r="FA788" s="46"/>
      <c r="FB788" s="46"/>
      <c r="FC788" s="46"/>
      <c r="FD788" s="46"/>
      <c r="FE788" s="46"/>
      <c r="FF788" s="46"/>
      <c r="FG788" s="46"/>
      <c r="FH788" s="46"/>
      <c r="FI788" s="46"/>
      <c r="FJ788" s="46"/>
      <c r="FK788" s="46"/>
      <c r="FL788" s="46"/>
      <c r="FM788" s="46"/>
      <c r="FN788" s="46"/>
      <c r="FO788" s="46"/>
      <c r="FP788" s="46"/>
      <c r="FQ788" s="46"/>
      <c r="FR788" s="46"/>
      <c r="FS788" s="46"/>
      <c r="FT788" s="46"/>
      <c r="FU788" s="46"/>
      <c r="FV788" s="46"/>
      <c r="FW788" s="46"/>
      <c r="FX788" s="46"/>
      <c r="FY788" s="46"/>
      <c r="FZ788" s="46"/>
      <c r="GA788" s="46"/>
      <c r="GB788" s="46"/>
      <c r="GC788" s="46"/>
      <c r="GD788" s="46"/>
      <c r="GE788" s="46"/>
      <c r="GF788" s="46"/>
      <c r="GG788" s="46"/>
      <c r="GH788" s="46"/>
      <c r="GI788" s="46"/>
      <c r="GJ788" s="46"/>
      <c r="GK788" s="46"/>
      <c r="GL788" s="46"/>
      <c r="GM788" s="46"/>
      <c r="GN788" s="46"/>
      <c r="GO788" s="46"/>
      <c r="GP788" s="46"/>
      <c r="GQ788" s="46"/>
      <c r="GR788" s="46"/>
      <c r="GS788" s="46"/>
      <c r="GT788" s="46"/>
      <c r="GU788" s="46"/>
      <c r="GV788" s="46"/>
      <c r="GW788" s="46"/>
      <c r="GX788" s="46"/>
      <c r="GY788" s="46"/>
      <c r="GZ788" s="46"/>
      <c r="HA788" s="46"/>
      <c r="HB788" s="46"/>
      <c r="HC788" s="46"/>
      <c r="HD788" s="46"/>
      <c r="HE788" s="46"/>
      <c r="HF788" s="46"/>
    </row>
    <row r="789" spans="1:214" ht="11.25">
      <c r="A789" s="38" t="s">
        <v>1000</v>
      </c>
      <c r="B789" s="39">
        <v>4500120</v>
      </c>
      <c r="C789" s="39" t="s">
        <v>913</v>
      </c>
      <c r="D789" s="41">
        <v>0</v>
      </c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  <c r="AK789" s="46"/>
      <c r="AL789" s="46"/>
      <c r="AM789" s="46"/>
      <c r="AN789" s="46"/>
      <c r="AO789" s="46"/>
      <c r="AP789" s="46"/>
      <c r="AQ789" s="46"/>
      <c r="AR789" s="46"/>
      <c r="AS789" s="46"/>
      <c r="AT789" s="46"/>
      <c r="AU789" s="46"/>
      <c r="AV789" s="46"/>
      <c r="AW789" s="46"/>
      <c r="AX789" s="46"/>
      <c r="AY789" s="46"/>
      <c r="AZ789" s="46"/>
      <c r="BA789" s="46"/>
      <c r="BB789" s="46"/>
      <c r="BC789" s="46"/>
      <c r="BD789" s="46"/>
      <c r="BE789" s="46"/>
      <c r="BF789" s="46"/>
      <c r="BG789" s="46"/>
      <c r="BH789" s="46"/>
      <c r="BI789" s="46"/>
      <c r="BJ789" s="46"/>
      <c r="BK789" s="46"/>
      <c r="BL789" s="46"/>
      <c r="BM789" s="46"/>
      <c r="BN789" s="46"/>
      <c r="BO789" s="46"/>
      <c r="BP789" s="46"/>
      <c r="BQ789" s="46"/>
      <c r="BR789" s="46"/>
      <c r="BS789" s="46"/>
      <c r="BT789" s="46"/>
      <c r="BU789" s="46"/>
      <c r="BV789" s="46"/>
      <c r="BW789" s="46"/>
      <c r="BX789" s="46"/>
      <c r="BY789" s="46"/>
      <c r="BZ789" s="46"/>
      <c r="CA789" s="46"/>
      <c r="CB789" s="46"/>
      <c r="CC789" s="46"/>
      <c r="CD789" s="46"/>
      <c r="CE789" s="46"/>
      <c r="CF789" s="46"/>
      <c r="CG789" s="46"/>
      <c r="CH789" s="46"/>
      <c r="CI789" s="46"/>
      <c r="CJ789" s="46"/>
      <c r="CK789" s="46"/>
      <c r="CL789" s="46"/>
      <c r="CM789" s="46"/>
      <c r="CN789" s="46"/>
      <c r="CO789" s="46"/>
      <c r="CP789" s="46"/>
      <c r="CQ789" s="46"/>
      <c r="CR789" s="46"/>
      <c r="CS789" s="46"/>
      <c r="CT789" s="46"/>
      <c r="CU789" s="46"/>
      <c r="CV789" s="46"/>
      <c r="CW789" s="46"/>
      <c r="CX789" s="46"/>
      <c r="CY789" s="46"/>
      <c r="CZ789" s="46"/>
      <c r="DA789" s="46"/>
      <c r="DB789" s="46"/>
      <c r="DC789" s="46"/>
      <c r="DD789" s="46"/>
      <c r="DE789" s="46"/>
      <c r="DF789" s="46"/>
      <c r="DG789" s="46"/>
      <c r="DH789" s="46"/>
      <c r="DI789" s="46"/>
      <c r="DJ789" s="46"/>
      <c r="DK789" s="46"/>
      <c r="DL789" s="46"/>
      <c r="DM789" s="46"/>
      <c r="DN789" s="46"/>
      <c r="DO789" s="46"/>
      <c r="DP789" s="46"/>
      <c r="DQ789" s="46"/>
      <c r="DR789" s="46"/>
      <c r="DS789" s="46"/>
      <c r="DT789" s="46"/>
      <c r="DU789" s="46"/>
      <c r="DV789" s="46"/>
      <c r="DW789" s="46"/>
      <c r="DX789" s="46"/>
      <c r="DY789" s="46"/>
      <c r="DZ789" s="46"/>
      <c r="EA789" s="46"/>
      <c r="EB789" s="46"/>
      <c r="EC789" s="46"/>
      <c r="ED789" s="46"/>
      <c r="EE789" s="46"/>
      <c r="EF789" s="46"/>
      <c r="EG789" s="46"/>
      <c r="EH789" s="46"/>
      <c r="EI789" s="46"/>
      <c r="EJ789" s="46"/>
      <c r="EK789" s="46"/>
      <c r="EL789" s="46"/>
      <c r="EM789" s="46"/>
      <c r="EN789" s="46"/>
      <c r="EO789" s="46"/>
      <c r="EP789" s="46"/>
      <c r="EQ789" s="46"/>
      <c r="ER789" s="46"/>
      <c r="ES789" s="46"/>
      <c r="ET789" s="46"/>
      <c r="EU789" s="46"/>
      <c r="EV789" s="46"/>
      <c r="EW789" s="46"/>
      <c r="EX789" s="46"/>
      <c r="EY789" s="46"/>
      <c r="EZ789" s="46"/>
      <c r="FA789" s="46"/>
      <c r="FB789" s="46"/>
      <c r="FC789" s="46"/>
      <c r="FD789" s="46"/>
      <c r="FE789" s="46"/>
      <c r="FF789" s="46"/>
      <c r="FG789" s="46"/>
      <c r="FH789" s="46"/>
      <c r="FI789" s="46"/>
      <c r="FJ789" s="46"/>
      <c r="FK789" s="46"/>
      <c r="FL789" s="46"/>
      <c r="FM789" s="46"/>
      <c r="FN789" s="46"/>
      <c r="FO789" s="46"/>
      <c r="FP789" s="46"/>
      <c r="FQ789" s="46"/>
      <c r="FR789" s="46"/>
      <c r="FS789" s="46"/>
      <c r="FT789" s="46"/>
      <c r="FU789" s="46"/>
      <c r="FV789" s="46"/>
      <c r="FW789" s="46"/>
      <c r="FX789" s="46"/>
      <c r="FY789" s="46"/>
      <c r="FZ789" s="46"/>
      <c r="GA789" s="46"/>
      <c r="GB789" s="46"/>
      <c r="GC789" s="46"/>
      <c r="GD789" s="46"/>
      <c r="GE789" s="46"/>
      <c r="GF789" s="46"/>
      <c r="GG789" s="46"/>
      <c r="GH789" s="46"/>
      <c r="GI789" s="46"/>
      <c r="GJ789" s="46"/>
      <c r="GK789" s="46"/>
      <c r="GL789" s="46"/>
      <c r="GM789" s="46"/>
      <c r="GN789" s="46"/>
      <c r="GO789" s="46"/>
      <c r="GP789" s="46"/>
      <c r="GQ789" s="46"/>
      <c r="GR789" s="46"/>
      <c r="GS789" s="46"/>
      <c r="GT789" s="46"/>
      <c r="GU789" s="46"/>
      <c r="GV789" s="46"/>
      <c r="GW789" s="46"/>
      <c r="GX789" s="46"/>
      <c r="GY789" s="46"/>
      <c r="GZ789" s="46"/>
      <c r="HA789" s="46"/>
      <c r="HB789" s="46"/>
      <c r="HC789" s="46"/>
      <c r="HD789" s="46"/>
      <c r="HE789" s="46"/>
      <c r="HF789" s="46"/>
    </row>
    <row r="790" spans="1:214" ht="11.25">
      <c r="A790" s="38" t="s">
        <v>1000</v>
      </c>
      <c r="B790" s="39">
        <v>4500131</v>
      </c>
      <c r="C790" s="39" t="s">
        <v>914</v>
      </c>
      <c r="D790" s="41">
        <v>771687962</v>
      </c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  <c r="AK790" s="46"/>
      <c r="AL790" s="46"/>
      <c r="AM790" s="46"/>
      <c r="AN790" s="46"/>
      <c r="AO790" s="46"/>
      <c r="AP790" s="46"/>
      <c r="AQ790" s="46"/>
      <c r="AR790" s="46"/>
      <c r="AS790" s="46"/>
      <c r="AT790" s="46"/>
      <c r="AU790" s="46"/>
      <c r="AV790" s="46"/>
      <c r="AW790" s="46"/>
      <c r="AX790" s="46"/>
      <c r="AY790" s="46"/>
      <c r="AZ790" s="46"/>
      <c r="BA790" s="46"/>
      <c r="BB790" s="46"/>
      <c r="BC790" s="46"/>
      <c r="BD790" s="46"/>
      <c r="BE790" s="46"/>
      <c r="BF790" s="46"/>
      <c r="BG790" s="46"/>
      <c r="BH790" s="46"/>
      <c r="BI790" s="46"/>
      <c r="BJ790" s="46"/>
      <c r="BK790" s="46"/>
      <c r="BL790" s="46"/>
      <c r="BM790" s="46"/>
      <c r="BN790" s="46"/>
      <c r="BO790" s="46"/>
      <c r="BP790" s="46"/>
      <c r="BQ790" s="46"/>
      <c r="BR790" s="46"/>
      <c r="BS790" s="46"/>
      <c r="BT790" s="46"/>
      <c r="BU790" s="46"/>
      <c r="BV790" s="46"/>
      <c r="BW790" s="46"/>
      <c r="BX790" s="46"/>
      <c r="BY790" s="46"/>
      <c r="BZ790" s="46"/>
      <c r="CA790" s="46"/>
      <c r="CB790" s="46"/>
      <c r="CC790" s="46"/>
      <c r="CD790" s="46"/>
      <c r="CE790" s="46"/>
      <c r="CF790" s="46"/>
      <c r="CG790" s="46"/>
      <c r="CH790" s="46"/>
      <c r="CI790" s="46"/>
      <c r="CJ790" s="46"/>
      <c r="CK790" s="46"/>
      <c r="CL790" s="46"/>
      <c r="CM790" s="46"/>
      <c r="CN790" s="46"/>
      <c r="CO790" s="46"/>
      <c r="CP790" s="46"/>
      <c r="CQ790" s="46"/>
      <c r="CR790" s="46"/>
      <c r="CS790" s="46"/>
      <c r="CT790" s="46"/>
      <c r="CU790" s="46"/>
      <c r="CV790" s="46"/>
      <c r="CW790" s="46"/>
      <c r="CX790" s="46"/>
      <c r="CY790" s="46"/>
      <c r="CZ790" s="46"/>
      <c r="DA790" s="46"/>
      <c r="DB790" s="46"/>
      <c r="DC790" s="46"/>
      <c r="DD790" s="46"/>
      <c r="DE790" s="46"/>
      <c r="DF790" s="46"/>
      <c r="DG790" s="46"/>
      <c r="DH790" s="46"/>
      <c r="DI790" s="46"/>
      <c r="DJ790" s="46"/>
      <c r="DK790" s="46"/>
      <c r="DL790" s="46"/>
      <c r="DM790" s="46"/>
      <c r="DN790" s="46"/>
      <c r="DO790" s="46"/>
      <c r="DP790" s="46"/>
      <c r="DQ790" s="46"/>
      <c r="DR790" s="46"/>
      <c r="DS790" s="46"/>
      <c r="DT790" s="46"/>
      <c r="DU790" s="46"/>
      <c r="DV790" s="46"/>
      <c r="DW790" s="46"/>
      <c r="DX790" s="46"/>
      <c r="DY790" s="46"/>
      <c r="DZ790" s="46"/>
      <c r="EA790" s="46"/>
      <c r="EB790" s="46"/>
      <c r="EC790" s="46"/>
      <c r="ED790" s="46"/>
      <c r="EE790" s="46"/>
      <c r="EF790" s="46"/>
      <c r="EG790" s="46"/>
      <c r="EH790" s="46"/>
      <c r="EI790" s="46"/>
      <c r="EJ790" s="46"/>
      <c r="EK790" s="46"/>
      <c r="EL790" s="46"/>
      <c r="EM790" s="46"/>
      <c r="EN790" s="46"/>
      <c r="EO790" s="46"/>
      <c r="EP790" s="46"/>
      <c r="EQ790" s="46"/>
      <c r="ER790" s="46"/>
      <c r="ES790" s="46"/>
      <c r="ET790" s="46"/>
      <c r="EU790" s="46"/>
      <c r="EV790" s="46"/>
      <c r="EW790" s="46"/>
      <c r="EX790" s="46"/>
      <c r="EY790" s="46"/>
      <c r="EZ790" s="46"/>
      <c r="FA790" s="46"/>
      <c r="FB790" s="46"/>
      <c r="FC790" s="46"/>
      <c r="FD790" s="46"/>
      <c r="FE790" s="46"/>
      <c r="FF790" s="46"/>
      <c r="FG790" s="46"/>
      <c r="FH790" s="46"/>
      <c r="FI790" s="46"/>
      <c r="FJ790" s="46"/>
      <c r="FK790" s="46"/>
      <c r="FL790" s="46"/>
      <c r="FM790" s="46"/>
      <c r="FN790" s="46"/>
      <c r="FO790" s="46"/>
      <c r="FP790" s="46"/>
      <c r="FQ790" s="46"/>
      <c r="FR790" s="46"/>
      <c r="FS790" s="46"/>
      <c r="FT790" s="46"/>
      <c r="FU790" s="46"/>
      <c r="FV790" s="46"/>
      <c r="FW790" s="46"/>
      <c r="FX790" s="46"/>
      <c r="FY790" s="46"/>
      <c r="FZ790" s="46"/>
      <c r="GA790" s="46"/>
      <c r="GB790" s="46"/>
      <c r="GC790" s="46"/>
      <c r="GD790" s="46"/>
      <c r="GE790" s="46"/>
      <c r="GF790" s="46"/>
      <c r="GG790" s="46"/>
      <c r="GH790" s="46"/>
      <c r="GI790" s="46"/>
      <c r="GJ790" s="46"/>
      <c r="GK790" s="46"/>
      <c r="GL790" s="46"/>
      <c r="GM790" s="46"/>
      <c r="GN790" s="46"/>
      <c r="GO790" s="46"/>
      <c r="GP790" s="46"/>
      <c r="GQ790" s="46"/>
      <c r="GR790" s="46"/>
      <c r="GS790" s="46"/>
      <c r="GT790" s="46"/>
      <c r="GU790" s="46"/>
      <c r="GV790" s="46"/>
      <c r="GW790" s="46"/>
      <c r="GX790" s="46"/>
      <c r="GY790" s="46"/>
      <c r="GZ790" s="46"/>
      <c r="HA790" s="46"/>
      <c r="HB790" s="46"/>
      <c r="HC790" s="46"/>
      <c r="HD790" s="46"/>
      <c r="HE790" s="46"/>
      <c r="HF790" s="46"/>
    </row>
    <row r="791" spans="1:214" ht="11.25">
      <c r="A791" s="38" t="s">
        <v>1000</v>
      </c>
      <c r="B791" s="39">
        <v>4500132</v>
      </c>
      <c r="C791" s="39" t="s">
        <v>915</v>
      </c>
      <c r="D791" s="41">
        <v>0</v>
      </c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  <c r="AK791" s="46"/>
      <c r="AL791" s="46"/>
      <c r="AM791" s="46"/>
      <c r="AN791" s="46"/>
      <c r="AO791" s="46"/>
      <c r="AP791" s="46"/>
      <c r="AQ791" s="46"/>
      <c r="AR791" s="46"/>
      <c r="AS791" s="46"/>
      <c r="AT791" s="46"/>
      <c r="AU791" s="46"/>
      <c r="AV791" s="46"/>
      <c r="AW791" s="46"/>
      <c r="AX791" s="46"/>
      <c r="AY791" s="46"/>
      <c r="AZ791" s="46"/>
      <c r="BA791" s="46"/>
      <c r="BB791" s="46"/>
      <c r="BC791" s="46"/>
      <c r="BD791" s="46"/>
      <c r="BE791" s="46"/>
      <c r="BF791" s="46"/>
      <c r="BG791" s="46"/>
      <c r="BH791" s="46"/>
      <c r="BI791" s="46"/>
      <c r="BJ791" s="46"/>
      <c r="BK791" s="46"/>
      <c r="BL791" s="46"/>
      <c r="BM791" s="46"/>
      <c r="BN791" s="46"/>
      <c r="BO791" s="46"/>
      <c r="BP791" s="46"/>
      <c r="BQ791" s="46"/>
      <c r="BR791" s="46"/>
      <c r="BS791" s="46"/>
      <c r="BT791" s="46"/>
      <c r="BU791" s="46"/>
      <c r="BV791" s="46"/>
      <c r="BW791" s="46"/>
      <c r="BX791" s="46"/>
      <c r="BY791" s="46"/>
      <c r="BZ791" s="46"/>
      <c r="CA791" s="46"/>
      <c r="CB791" s="46"/>
      <c r="CC791" s="46"/>
      <c r="CD791" s="46"/>
      <c r="CE791" s="46"/>
      <c r="CF791" s="46"/>
      <c r="CG791" s="46"/>
      <c r="CH791" s="46"/>
      <c r="CI791" s="46"/>
      <c r="CJ791" s="46"/>
      <c r="CK791" s="46"/>
      <c r="CL791" s="46"/>
      <c r="CM791" s="46"/>
      <c r="CN791" s="46"/>
      <c r="CO791" s="46"/>
      <c r="CP791" s="46"/>
      <c r="CQ791" s="46"/>
      <c r="CR791" s="46"/>
      <c r="CS791" s="46"/>
      <c r="CT791" s="46"/>
      <c r="CU791" s="46"/>
      <c r="CV791" s="46"/>
      <c r="CW791" s="46"/>
      <c r="CX791" s="46"/>
      <c r="CY791" s="46"/>
      <c r="CZ791" s="46"/>
      <c r="DA791" s="46"/>
      <c r="DB791" s="46"/>
      <c r="DC791" s="46"/>
      <c r="DD791" s="46"/>
      <c r="DE791" s="46"/>
      <c r="DF791" s="46"/>
      <c r="DG791" s="46"/>
      <c r="DH791" s="46"/>
      <c r="DI791" s="46"/>
      <c r="DJ791" s="46"/>
      <c r="DK791" s="46"/>
      <c r="DL791" s="46"/>
      <c r="DM791" s="46"/>
      <c r="DN791" s="46"/>
      <c r="DO791" s="46"/>
      <c r="DP791" s="46"/>
      <c r="DQ791" s="46"/>
      <c r="DR791" s="46"/>
      <c r="DS791" s="46"/>
      <c r="DT791" s="46"/>
      <c r="DU791" s="46"/>
      <c r="DV791" s="46"/>
      <c r="DW791" s="46"/>
      <c r="DX791" s="46"/>
      <c r="DY791" s="46"/>
      <c r="DZ791" s="46"/>
      <c r="EA791" s="46"/>
      <c r="EB791" s="46"/>
      <c r="EC791" s="46"/>
      <c r="ED791" s="46"/>
      <c r="EE791" s="46"/>
      <c r="EF791" s="46"/>
      <c r="EG791" s="46"/>
      <c r="EH791" s="46"/>
      <c r="EI791" s="46"/>
      <c r="EJ791" s="46"/>
      <c r="EK791" s="46"/>
      <c r="EL791" s="46"/>
      <c r="EM791" s="46"/>
      <c r="EN791" s="46"/>
      <c r="EO791" s="46"/>
      <c r="EP791" s="46"/>
      <c r="EQ791" s="46"/>
      <c r="ER791" s="46"/>
      <c r="ES791" s="46"/>
      <c r="ET791" s="46"/>
      <c r="EU791" s="46"/>
      <c r="EV791" s="46"/>
      <c r="EW791" s="46"/>
      <c r="EX791" s="46"/>
      <c r="EY791" s="46"/>
      <c r="EZ791" s="46"/>
      <c r="FA791" s="46"/>
      <c r="FB791" s="46"/>
      <c r="FC791" s="46"/>
      <c r="FD791" s="46"/>
      <c r="FE791" s="46"/>
      <c r="FF791" s="46"/>
      <c r="FG791" s="46"/>
      <c r="FH791" s="46"/>
      <c r="FI791" s="46"/>
      <c r="FJ791" s="46"/>
      <c r="FK791" s="46"/>
      <c r="FL791" s="46"/>
      <c r="FM791" s="46"/>
      <c r="FN791" s="46"/>
      <c r="FO791" s="46"/>
      <c r="FP791" s="46"/>
      <c r="FQ791" s="46"/>
      <c r="FR791" s="46"/>
      <c r="FS791" s="46"/>
      <c r="FT791" s="46"/>
      <c r="FU791" s="46"/>
      <c r="FV791" s="46"/>
      <c r="FW791" s="46"/>
      <c r="FX791" s="46"/>
      <c r="FY791" s="46"/>
      <c r="FZ791" s="46"/>
      <c r="GA791" s="46"/>
      <c r="GB791" s="46"/>
      <c r="GC791" s="46"/>
      <c r="GD791" s="46"/>
      <c r="GE791" s="46"/>
      <c r="GF791" s="46"/>
      <c r="GG791" s="46"/>
      <c r="GH791" s="46"/>
      <c r="GI791" s="46"/>
      <c r="GJ791" s="46"/>
      <c r="GK791" s="46"/>
      <c r="GL791" s="46"/>
      <c r="GM791" s="46"/>
      <c r="GN791" s="46"/>
      <c r="GO791" s="46"/>
      <c r="GP791" s="46"/>
      <c r="GQ791" s="46"/>
      <c r="GR791" s="46"/>
      <c r="GS791" s="46"/>
      <c r="GT791" s="46"/>
      <c r="GU791" s="46"/>
      <c r="GV791" s="46"/>
      <c r="GW791" s="46"/>
      <c r="GX791" s="46"/>
      <c r="GY791" s="46"/>
      <c r="GZ791" s="46"/>
      <c r="HA791" s="46"/>
      <c r="HB791" s="46"/>
      <c r="HC791" s="46"/>
      <c r="HD791" s="46"/>
      <c r="HE791" s="46"/>
      <c r="HF791" s="46"/>
    </row>
    <row r="792" spans="1:214" ht="22.5">
      <c r="A792" s="38" t="s">
        <v>1000</v>
      </c>
      <c r="B792" s="39">
        <v>4500133</v>
      </c>
      <c r="C792" s="39" t="s">
        <v>916</v>
      </c>
      <c r="D792" s="41">
        <v>0</v>
      </c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6"/>
      <c r="AK792" s="46"/>
      <c r="AL792" s="46"/>
      <c r="AM792" s="46"/>
      <c r="AN792" s="46"/>
      <c r="AO792" s="46"/>
      <c r="AP792" s="46"/>
      <c r="AQ792" s="46"/>
      <c r="AR792" s="46"/>
      <c r="AS792" s="46"/>
      <c r="AT792" s="46"/>
      <c r="AU792" s="46"/>
      <c r="AV792" s="46"/>
      <c r="AW792" s="46"/>
      <c r="AX792" s="46"/>
      <c r="AY792" s="46"/>
      <c r="AZ792" s="46"/>
      <c r="BA792" s="46"/>
      <c r="BB792" s="46"/>
      <c r="BC792" s="46"/>
      <c r="BD792" s="46"/>
      <c r="BE792" s="46"/>
      <c r="BF792" s="46"/>
      <c r="BG792" s="46"/>
      <c r="BH792" s="46"/>
      <c r="BI792" s="46"/>
      <c r="BJ792" s="46"/>
      <c r="BK792" s="46"/>
      <c r="BL792" s="46"/>
      <c r="BM792" s="46"/>
      <c r="BN792" s="46"/>
      <c r="BO792" s="46"/>
      <c r="BP792" s="46"/>
      <c r="BQ792" s="46"/>
      <c r="BR792" s="46"/>
      <c r="BS792" s="46"/>
      <c r="BT792" s="46"/>
      <c r="BU792" s="46"/>
      <c r="BV792" s="46"/>
      <c r="BW792" s="46"/>
      <c r="BX792" s="46"/>
      <c r="BY792" s="46"/>
      <c r="BZ792" s="46"/>
      <c r="CA792" s="46"/>
      <c r="CB792" s="46"/>
      <c r="CC792" s="46"/>
      <c r="CD792" s="46"/>
      <c r="CE792" s="46"/>
      <c r="CF792" s="46"/>
      <c r="CG792" s="46"/>
      <c r="CH792" s="46"/>
      <c r="CI792" s="46"/>
      <c r="CJ792" s="46"/>
      <c r="CK792" s="46"/>
      <c r="CL792" s="46"/>
      <c r="CM792" s="46"/>
      <c r="CN792" s="46"/>
      <c r="CO792" s="46"/>
      <c r="CP792" s="46"/>
      <c r="CQ792" s="46"/>
      <c r="CR792" s="46"/>
      <c r="CS792" s="46"/>
      <c r="CT792" s="46"/>
      <c r="CU792" s="46"/>
      <c r="CV792" s="46"/>
      <c r="CW792" s="46"/>
      <c r="CX792" s="46"/>
      <c r="CY792" s="46"/>
      <c r="CZ792" s="46"/>
      <c r="DA792" s="46"/>
      <c r="DB792" s="46"/>
      <c r="DC792" s="46"/>
      <c r="DD792" s="46"/>
      <c r="DE792" s="46"/>
      <c r="DF792" s="46"/>
      <c r="DG792" s="46"/>
      <c r="DH792" s="46"/>
      <c r="DI792" s="46"/>
      <c r="DJ792" s="46"/>
      <c r="DK792" s="46"/>
      <c r="DL792" s="46"/>
      <c r="DM792" s="46"/>
      <c r="DN792" s="46"/>
      <c r="DO792" s="46"/>
      <c r="DP792" s="46"/>
      <c r="DQ792" s="46"/>
      <c r="DR792" s="46"/>
      <c r="DS792" s="46"/>
      <c r="DT792" s="46"/>
      <c r="DU792" s="46"/>
      <c r="DV792" s="46"/>
      <c r="DW792" s="46"/>
      <c r="DX792" s="46"/>
      <c r="DY792" s="46"/>
      <c r="DZ792" s="46"/>
      <c r="EA792" s="46"/>
      <c r="EB792" s="46"/>
      <c r="EC792" s="46"/>
      <c r="ED792" s="46"/>
      <c r="EE792" s="46"/>
      <c r="EF792" s="46"/>
      <c r="EG792" s="46"/>
      <c r="EH792" s="46"/>
      <c r="EI792" s="46"/>
      <c r="EJ792" s="46"/>
      <c r="EK792" s="46"/>
      <c r="EL792" s="46"/>
      <c r="EM792" s="46"/>
      <c r="EN792" s="46"/>
      <c r="EO792" s="46"/>
      <c r="EP792" s="46"/>
      <c r="EQ792" s="46"/>
      <c r="ER792" s="46"/>
      <c r="ES792" s="46"/>
      <c r="ET792" s="46"/>
      <c r="EU792" s="46"/>
      <c r="EV792" s="46"/>
      <c r="EW792" s="46"/>
      <c r="EX792" s="46"/>
      <c r="EY792" s="46"/>
      <c r="EZ792" s="46"/>
      <c r="FA792" s="46"/>
      <c r="FB792" s="46"/>
      <c r="FC792" s="46"/>
      <c r="FD792" s="46"/>
      <c r="FE792" s="46"/>
      <c r="FF792" s="46"/>
      <c r="FG792" s="46"/>
      <c r="FH792" s="46"/>
      <c r="FI792" s="46"/>
      <c r="FJ792" s="46"/>
      <c r="FK792" s="46"/>
      <c r="FL792" s="46"/>
      <c r="FM792" s="46"/>
      <c r="FN792" s="46"/>
      <c r="FO792" s="46"/>
      <c r="FP792" s="46"/>
      <c r="FQ792" s="46"/>
      <c r="FR792" s="46"/>
      <c r="FS792" s="46"/>
      <c r="FT792" s="46"/>
      <c r="FU792" s="46"/>
      <c r="FV792" s="46"/>
      <c r="FW792" s="46"/>
      <c r="FX792" s="46"/>
      <c r="FY792" s="46"/>
      <c r="FZ792" s="46"/>
      <c r="GA792" s="46"/>
      <c r="GB792" s="46"/>
      <c r="GC792" s="46"/>
      <c r="GD792" s="46"/>
      <c r="GE792" s="46"/>
      <c r="GF792" s="46"/>
      <c r="GG792" s="46"/>
      <c r="GH792" s="46"/>
      <c r="GI792" s="46"/>
      <c r="GJ792" s="46"/>
      <c r="GK792" s="46"/>
      <c r="GL792" s="46"/>
      <c r="GM792" s="46"/>
      <c r="GN792" s="46"/>
      <c r="GO792" s="46"/>
      <c r="GP792" s="46"/>
      <c r="GQ792" s="46"/>
      <c r="GR792" s="46"/>
      <c r="GS792" s="46"/>
      <c r="GT792" s="46"/>
      <c r="GU792" s="46"/>
      <c r="GV792" s="46"/>
      <c r="GW792" s="46"/>
      <c r="GX792" s="46"/>
      <c r="GY792" s="46"/>
      <c r="GZ792" s="46"/>
      <c r="HA792" s="46"/>
      <c r="HB792" s="46"/>
      <c r="HC792" s="46"/>
      <c r="HD792" s="46"/>
      <c r="HE792" s="46"/>
      <c r="HF792" s="46"/>
    </row>
    <row r="793" spans="1:214" ht="11.25">
      <c r="A793" s="38" t="s">
        <v>1000</v>
      </c>
      <c r="B793" s="39">
        <v>4500134</v>
      </c>
      <c r="C793" s="39" t="s">
        <v>917</v>
      </c>
      <c r="D793" s="41">
        <v>0</v>
      </c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  <c r="AJ793" s="46"/>
      <c r="AK793" s="46"/>
      <c r="AL793" s="46"/>
      <c r="AM793" s="46"/>
      <c r="AN793" s="46"/>
      <c r="AO793" s="46"/>
      <c r="AP793" s="46"/>
      <c r="AQ793" s="46"/>
      <c r="AR793" s="46"/>
      <c r="AS793" s="46"/>
      <c r="AT793" s="46"/>
      <c r="AU793" s="46"/>
      <c r="AV793" s="46"/>
      <c r="AW793" s="46"/>
      <c r="AX793" s="46"/>
      <c r="AY793" s="46"/>
      <c r="AZ793" s="46"/>
      <c r="BA793" s="46"/>
      <c r="BB793" s="46"/>
      <c r="BC793" s="46"/>
      <c r="BD793" s="46"/>
      <c r="BE793" s="46"/>
      <c r="BF793" s="46"/>
      <c r="BG793" s="46"/>
      <c r="BH793" s="46"/>
      <c r="BI793" s="46"/>
      <c r="BJ793" s="46"/>
      <c r="BK793" s="46"/>
      <c r="BL793" s="46"/>
      <c r="BM793" s="46"/>
      <c r="BN793" s="46"/>
      <c r="BO793" s="46"/>
      <c r="BP793" s="46"/>
      <c r="BQ793" s="46"/>
      <c r="BR793" s="46"/>
      <c r="BS793" s="46"/>
      <c r="BT793" s="46"/>
      <c r="BU793" s="46"/>
      <c r="BV793" s="46"/>
      <c r="BW793" s="46"/>
      <c r="BX793" s="46"/>
      <c r="BY793" s="46"/>
      <c r="BZ793" s="46"/>
      <c r="CA793" s="46"/>
      <c r="CB793" s="46"/>
      <c r="CC793" s="46"/>
      <c r="CD793" s="46"/>
      <c r="CE793" s="46"/>
      <c r="CF793" s="46"/>
      <c r="CG793" s="46"/>
      <c r="CH793" s="46"/>
      <c r="CI793" s="46"/>
      <c r="CJ793" s="46"/>
      <c r="CK793" s="46"/>
      <c r="CL793" s="46"/>
      <c r="CM793" s="46"/>
      <c r="CN793" s="46"/>
      <c r="CO793" s="46"/>
      <c r="CP793" s="46"/>
      <c r="CQ793" s="46"/>
      <c r="CR793" s="46"/>
      <c r="CS793" s="46"/>
      <c r="CT793" s="46"/>
      <c r="CU793" s="46"/>
      <c r="CV793" s="46"/>
      <c r="CW793" s="46"/>
      <c r="CX793" s="46"/>
      <c r="CY793" s="46"/>
      <c r="CZ793" s="46"/>
      <c r="DA793" s="46"/>
      <c r="DB793" s="46"/>
      <c r="DC793" s="46"/>
      <c r="DD793" s="46"/>
      <c r="DE793" s="46"/>
      <c r="DF793" s="46"/>
      <c r="DG793" s="46"/>
      <c r="DH793" s="46"/>
      <c r="DI793" s="46"/>
      <c r="DJ793" s="46"/>
      <c r="DK793" s="46"/>
      <c r="DL793" s="46"/>
      <c r="DM793" s="46"/>
      <c r="DN793" s="46"/>
      <c r="DO793" s="46"/>
      <c r="DP793" s="46"/>
      <c r="DQ793" s="46"/>
      <c r="DR793" s="46"/>
      <c r="DS793" s="46"/>
      <c r="DT793" s="46"/>
      <c r="DU793" s="46"/>
      <c r="DV793" s="46"/>
      <c r="DW793" s="46"/>
      <c r="DX793" s="46"/>
      <c r="DY793" s="46"/>
      <c r="DZ793" s="46"/>
      <c r="EA793" s="46"/>
      <c r="EB793" s="46"/>
      <c r="EC793" s="46"/>
      <c r="ED793" s="46"/>
      <c r="EE793" s="46"/>
      <c r="EF793" s="46"/>
      <c r="EG793" s="46"/>
      <c r="EH793" s="46"/>
      <c r="EI793" s="46"/>
      <c r="EJ793" s="46"/>
      <c r="EK793" s="46"/>
      <c r="EL793" s="46"/>
      <c r="EM793" s="46"/>
      <c r="EN793" s="46"/>
      <c r="EO793" s="46"/>
      <c r="EP793" s="46"/>
      <c r="EQ793" s="46"/>
      <c r="ER793" s="46"/>
      <c r="ES793" s="46"/>
      <c r="ET793" s="46"/>
      <c r="EU793" s="46"/>
      <c r="EV793" s="46"/>
      <c r="EW793" s="46"/>
      <c r="EX793" s="46"/>
      <c r="EY793" s="46"/>
      <c r="EZ793" s="46"/>
      <c r="FA793" s="46"/>
      <c r="FB793" s="46"/>
      <c r="FC793" s="46"/>
      <c r="FD793" s="46"/>
      <c r="FE793" s="46"/>
      <c r="FF793" s="46"/>
      <c r="FG793" s="46"/>
      <c r="FH793" s="46"/>
      <c r="FI793" s="46"/>
      <c r="FJ793" s="46"/>
      <c r="FK793" s="46"/>
      <c r="FL793" s="46"/>
      <c r="FM793" s="46"/>
      <c r="FN793" s="46"/>
      <c r="FO793" s="46"/>
      <c r="FP793" s="46"/>
      <c r="FQ793" s="46"/>
      <c r="FR793" s="46"/>
      <c r="FS793" s="46"/>
      <c r="FT793" s="46"/>
      <c r="FU793" s="46"/>
      <c r="FV793" s="46"/>
      <c r="FW793" s="46"/>
      <c r="FX793" s="46"/>
      <c r="FY793" s="46"/>
      <c r="FZ793" s="46"/>
      <c r="GA793" s="46"/>
      <c r="GB793" s="46"/>
      <c r="GC793" s="46"/>
      <c r="GD793" s="46"/>
      <c r="GE793" s="46"/>
      <c r="GF793" s="46"/>
      <c r="GG793" s="46"/>
      <c r="GH793" s="46"/>
      <c r="GI793" s="46"/>
      <c r="GJ793" s="46"/>
      <c r="GK793" s="46"/>
      <c r="GL793" s="46"/>
      <c r="GM793" s="46"/>
      <c r="GN793" s="46"/>
      <c r="GO793" s="46"/>
      <c r="GP793" s="46"/>
      <c r="GQ793" s="46"/>
      <c r="GR793" s="46"/>
      <c r="GS793" s="46"/>
      <c r="GT793" s="46"/>
      <c r="GU793" s="46"/>
      <c r="GV793" s="46"/>
      <c r="GW793" s="46"/>
      <c r="GX793" s="46"/>
      <c r="GY793" s="46"/>
      <c r="GZ793" s="46"/>
      <c r="HA793" s="46"/>
      <c r="HB793" s="46"/>
      <c r="HC793" s="46"/>
      <c r="HD793" s="46"/>
      <c r="HE793" s="46"/>
      <c r="HF793" s="46"/>
    </row>
    <row r="794" spans="1:214" ht="11.25">
      <c r="A794" s="38" t="s">
        <v>1000</v>
      </c>
      <c r="B794" s="39">
        <v>4500135</v>
      </c>
      <c r="C794" s="39" t="s">
        <v>918</v>
      </c>
      <c r="D794" s="41">
        <v>0</v>
      </c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  <c r="AK794" s="46"/>
      <c r="AL794" s="46"/>
      <c r="AM794" s="46"/>
      <c r="AN794" s="46"/>
      <c r="AO794" s="46"/>
      <c r="AP794" s="46"/>
      <c r="AQ794" s="46"/>
      <c r="AR794" s="46"/>
      <c r="AS794" s="46"/>
      <c r="AT794" s="46"/>
      <c r="AU794" s="46"/>
      <c r="AV794" s="46"/>
      <c r="AW794" s="46"/>
      <c r="AX794" s="46"/>
      <c r="AY794" s="46"/>
      <c r="AZ794" s="46"/>
      <c r="BA794" s="46"/>
      <c r="BB794" s="46"/>
      <c r="BC794" s="46"/>
      <c r="BD794" s="46"/>
      <c r="BE794" s="46"/>
      <c r="BF794" s="46"/>
      <c r="BG794" s="46"/>
      <c r="BH794" s="46"/>
      <c r="BI794" s="46"/>
      <c r="BJ794" s="46"/>
      <c r="BK794" s="46"/>
      <c r="BL794" s="46"/>
      <c r="BM794" s="46"/>
      <c r="BN794" s="46"/>
      <c r="BO794" s="46"/>
      <c r="BP794" s="46"/>
      <c r="BQ794" s="46"/>
      <c r="BR794" s="46"/>
      <c r="BS794" s="46"/>
      <c r="BT794" s="46"/>
      <c r="BU794" s="46"/>
      <c r="BV794" s="46"/>
      <c r="BW794" s="46"/>
      <c r="BX794" s="46"/>
      <c r="BY794" s="46"/>
      <c r="BZ794" s="46"/>
      <c r="CA794" s="46"/>
      <c r="CB794" s="46"/>
      <c r="CC794" s="46"/>
      <c r="CD794" s="46"/>
      <c r="CE794" s="46"/>
      <c r="CF794" s="46"/>
      <c r="CG794" s="46"/>
      <c r="CH794" s="46"/>
      <c r="CI794" s="46"/>
      <c r="CJ794" s="46"/>
      <c r="CK794" s="46"/>
      <c r="CL794" s="46"/>
      <c r="CM794" s="46"/>
      <c r="CN794" s="46"/>
      <c r="CO794" s="46"/>
      <c r="CP794" s="46"/>
      <c r="CQ794" s="46"/>
      <c r="CR794" s="46"/>
      <c r="CS794" s="46"/>
      <c r="CT794" s="46"/>
      <c r="CU794" s="46"/>
      <c r="CV794" s="46"/>
      <c r="CW794" s="46"/>
      <c r="CX794" s="46"/>
      <c r="CY794" s="46"/>
      <c r="CZ794" s="46"/>
      <c r="DA794" s="46"/>
      <c r="DB794" s="46"/>
      <c r="DC794" s="46"/>
      <c r="DD794" s="46"/>
      <c r="DE794" s="46"/>
      <c r="DF794" s="46"/>
      <c r="DG794" s="46"/>
      <c r="DH794" s="46"/>
      <c r="DI794" s="46"/>
      <c r="DJ794" s="46"/>
      <c r="DK794" s="46"/>
      <c r="DL794" s="46"/>
      <c r="DM794" s="46"/>
      <c r="DN794" s="46"/>
      <c r="DO794" s="46"/>
      <c r="DP794" s="46"/>
      <c r="DQ794" s="46"/>
      <c r="DR794" s="46"/>
      <c r="DS794" s="46"/>
      <c r="DT794" s="46"/>
      <c r="DU794" s="46"/>
      <c r="DV794" s="46"/>
      <c r="DW794" s="46"/>
      <c r="DX794" s="46"/>
      <c r="DY794" s="46"/>
      <c r="DZ794" s="46"/>
      <c r="EA794" s="46"/>
      <c r="EB794" s="46"/>
      <c r="EC794" s="46"/>
      <c r="ED794" s="46"/>
      <c r="EE794" s="46"/>
      <c r="EF794" s="46"/>
      <c r="EG794" s="46"/>
      <c r="EH794" s="46"/>
      <c r="EI794" s="46"/>
      <c r="EJ794" s="46"/>
      <c r="EK794" s="46"/>
      <c r="EL794" s="46"/>
      <c r="EM794" s="46"/>
      <c r="EN794" s="46"/>
      <c r="EO794" s="46"/>
      <c r="EP794" s="46"/>
      <c r="EQ794" s="46"/>
      <c r="ER794" s="46"/>
      <c r="ES794" s="46"/>
      <c r="ET794" s="46"/>
      <c r="EU794" s="46"/>
      <c r="EV794" s="46"/>
      <c r="EW794" s="46"/>
      <c r="EX794" s="46"/>
      <c r="EY794" s="46"/>
      <c r="EZ794" s="46"/>
      <c r="FA794" s="46"/>
      <c r="FB794" s="46"/>
      <c r="FC794" s="46"/>
      <c r="FD794" s="46"/>
      <c r="FE794" s="46"/>
      <c r="FF794" s="46"/>
      <c r="FG794" s="46"/>
      <c r="FH794" s="46"/>
      <c r="FI794" s="46"/>
      <c r="FJ794" s="46"/>
      <c r="FK794" s="46"/>
      <c r="FL794" s="46"/>
      <c r="FM794" s="46"/>
      <c r="FN794" s="46"/>
      <c r="FO794" s="46"/>
      <c r="FP794" s="46"/>
      <c r="FQ794" s="46"/>
      <c r="FR794" s="46"/>
      <c r="FS794" s="46"/>
      <c r="FT794" s="46"/>
      <c r="FU794" s="46"/>
      <c r="FV794" s="46"/>
      <c r="FW794" s="46"/>
      <c r="FX794" s="46"/>
      <c r="FY794" s="46"/>
      <c r="FZ794" s="46"/>
      <c r="GA794" s="46"/>
      <c r="GB794" s="46"/>
      <c r="GC794" s="46"/>
      <c r="GD794" s="46"/>
      <c r="GE794" s="46"/>
      <c r="GF794" s="46"/>
      <c r="GG794" s="46"/>
      <c r="GH794" s="46"/>
      <c r="GI794" s="46"/>
      <c r="GJ794" s="46"/>
      <c r="GK794" s="46"/>
      <c r="GL794" s="46"/>
      <c r="GM794" s="46"/>
      <c r="GN794" s="46"/>
      <c r="GO794" s="46"/>
      <c r="GP794" s="46"/>
      <c r="GQ794" s="46"/>
      <c r="GR794" s="46"/>
      <c r="GS794" s="46"/>
      <c r="GT794" s="46"/>
      <c r="GU794" s="46"/>
      <c r="GV794" s="46"/>
      <c r="GW794" s="46"/>
      <c r="GX794" s="46"/>
      <c r="GY794" s="46"/>
      <c r="GZ794" s="46"/>
      <c r="HA794" s="46"/>
      <c r="HB794" s="46"/>
      <c r="HC794" s="46"/>
      <c r="HD794" s="46"/>
      <c r="HE794" s="46"/>
      <c r="HF794" s="46"/>
    </row>
    <row r="795" spans="1:214" ht="22.5">
      <c r="A795" s="38" t="s">
        <v>1000</v>
      </c>
      <c r="B795" s="39">
        <v>4500136</v>
      </c>
      <c r="C795" s="39" t="s">
        <v>919</v>
      </c>
      <c r="D795" s="41">
        <v>0</v>
      </c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  <c r="AK795" s="46"/>
      <c r="AL795" s="46"/>
      <c r="AM795" s="46"/>
      <c r="AN795" s="46"/>
      <c r="AO795" s="46"/>
      <c r="AP795" s="46"/>
      <c r="AQ795" s="46"/>
      <c r="AR795" s="46"/>
      <c r="AS795" s="46"/>
      <c r="AT795" s="46"/>
      <c r="AU795" s="46"/>
      <c r="AV795" s="46"/>
      <c r="AW795" s="46"/>
      <c r="AX795" s="46"/>
      <c r="AY795" s="46"/>
      <c r="AZ795" s="46"/>
      <c r="BA795" s="46"/>
      <c r="BB795" s="46"/>
      <c r="BC795" s="46"/>
      <c r="BD795" s="46"/>
      <c r="BE795" s="46"/>
      <c r="BF795" s="46"/>
      <c r="BG795" s="46"/>
      <c r="BH795" s="46"/>
      <c r="BI795" s="46"/>
      <c r="BJ795" s="46"/>
      <c r="BK795" s="46"/>
      <c r="BL795" s="46"/>
      <c r="BM795" s="46"/>
      <c r="BN795" s="46"/>
      <c r="BO795" s="46"/>
      <c r="BP795" s="46"/>
      <c r="BQ795" s="46"/>
      <c r="BR795" s="46"/>
      <c r="BS795" s="46"/>
      <c r="BT795" s="46"/>
      <c r="BU795" s="46"/>
      <c r="BV795" s="46"/>
      <c r="BW795" s="46"/>
      <c r="BX795" s="46"/>
      <c r="BY795" s="46"/>
      <c r="BZ795" s="46"/>
      <c r="CA795" s="46"/>
      <c r="CB795" s="46"/>
      <c r="CC795" s="46"/>
      <c r="CD795" s="46"/>
      <c r="CE795" s="46"/>
      <c r="CF795" s="46"/>
      <c r="CG795" s="46"/>
      <c r="CH795" s="46"/>
      <c r="CI795" s="46"/>
      <c r="CJ795" s="46"/>
      <c r="CK795" s="46"/>
      <c r="CL795" s="46"/>
      <c r="CM795" s="46"/>
      <c r="CN795" s="46"/>
      <c r="CO795" s="46"/>
      <c r="CP795" s="46"/>
      <c r="CQ795" s="46"/>
      <c r="CR795" s="46"/>
      <c r="CS795" s="46"/>
      <c r="CT795" s="46"/>
      <c r="CU795" s="46"/>
      <c r="CV795" s="46"/>
      <c r="CW795" s="46"/>
      <c r="CX795" s="46"/>
      <c r="CY795" s="46"/>
      <c r="CZ795" s="46"/>
      <c r="DA795" s="46"/>
      <c r="DB795" s="46"/>
      <c r="DC795" s="46"/>
      <c r="DD795" s="46"/>
      <c r="DE795" s="46"/>
      <c r="DF795" s="46"/>
      <c r="DG795" s="46"/>
      <c r="DH795" s="46"/>
      <c r="DI795" s="46"/>
      <c r="DJ795" s="46"/>
      <c r="DK795" s="46"/>
      <c r="DL795" s="46"/>
      <c r="DM795" s="46"/>
      <c r="DN795" s="46"/>
      <c r="DO795" s="46"/>
      <c r="DP795" s="46"/>
      <c r="DQ795" s="46"/>
      <c r="DR795" s="46"/>
      <c r="DS795" s="46"/>
      <c r="DT795" s="46"/>
      <c r="DU795" s="46"/>
      <c r="DV795" s="46"/>
      <c r="DW795" s="46"/>
      <c r="DX795" s="46"/>
      <c r="DY795" s="46"/>
      <c r="DZ795" s="46"/>
      <c r="EA795" s="46"/>
      <c r="EB795" s="46"/>
      <c r="EC795" s="46"/>
      <c r="ED795" s="46"/>
      <c r="EE795" s="46"/>
      <c r="EF795" s="46"/>
      <c r="EG795" s="46"/>
      <c r="EH795" s="46"/>
      <c r="EI795" s="46"/>
      <c r="EJ795" s="46"/>
      <c r="EK795" s="46"/>
      <c r="EL795" s="46"/>
      <c r="EM795" s="46"/>
      <c r="EN795" s="46"/>
      <c r="EO795" s="46"/>
      <c r="EP795" s="46"/>
      <c r="EQ795" s="46"/>
      <c r="ER795" s="46"/>
      <c r="ES795" s="46"/>
      <c r="ET795" s="46"/>
      <c r="EU795" s="46"/>
      <c r="EV795" s="46"/>
      <c r="EW795" s="46"/>
      <c r="EX795" s="46"/>
      <c r="EY795" s="46"/>
      <c r="EZ795" s="46"/>
      <c r="FA795" s="46"/>
      <c r="FB795" s="46"/>
      <c r="FC795" s="46"/>
      <c r="FD795" s="46"/>
      <c r="FE795" s="46"/>
      <c r="FF795" s="46"/>
      <c r="FG795" s="46"/>
      <c r="FH795" s="46"/>
      <c r="FI795" s="46"/>
      <c r="FJ795" s="46"/>
      <c r="FK795" s="46"/>
      <c r="FL795" s="46"/>
      <c r="FM795" s="46"/>
      <c r="FN795" s="46"/>
      <c r="FO795" s="46"/>
      <c r="FP795" s="46"/>
      <c r="FQ795" s="46"/>
      <c r="FR795" s="46"/>
      <c r="FS795" s="46"/>
      <c r="FT795" s="46"/>
      <c r="FU795" s="46"/>
      <c r="FV795" s="46"/>
      <c r="FW795" s="46"/>
      <c r="FX795" s="46"/>
      <c r="FY795" s="46"/>
      <c r="FZ795" s="46"/>
      <c r="GA795" s="46"/>
      <c r="GB795" s="46"/>
      <c r="GC795" s="46"/>
      <c r="GD795" s="46"/>
      <c r="GE795" s="46"/>
      <c r="GF795" s="46"/>
      <c r="GG795" s="46"/>
      <c r="GH795" s="46"/>
      <c r="GI795" s="46"/>
      <c r="GJ795" s="46"/>
      <c r="GK795" s="46"/>
      <c r="GL795" s="46"/>
      <c r="GM795" s="46"/>
      <c r="GN795" s="46"/>
      <c r="GO795" s="46"/>
      <c r="GP795" s="46"/>
      <c r="GQ795" s="46"/>
      <c r="GR795" s="46"/>
      <c r="GS795" s="46"/>
      <c r="GT795" s="46"/>
      <c r="GU795" s="46"/>
      <c r="GV795" s="46"/>
      <c r="GW795" s="46"/>
      <c r="GX795" s="46"/>
      <c r="GY795" s="46"/>
      <c r="GZ795" s="46"/>
      <c r="HA795" s="46"/>
      <c r="HB795" s="46"/>
      <c r="HC795" s="46"/>
      <c r="HD795" s="46"/>
      <c r="HE795" s="46"/>
      <c r="HF795" s="46"/>
    </row>
    <row r="796" spans="1:214" ht="11.25">
      <c r="A796" s="38" t="s">
        <v>1000</v>
      </c>
      <c r="B796" s="39">
        <v>4500137</v>
      </c>
      <c r="C796" s="39" t="s">
        <v>920</v>
      </c>
      <c r="D796" s="41">
        <v>0</v>
      </c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  <c r="AJ796" s="46"/>
      <c r="AK796" s="46"/>
      <c r="AL796" s="46"/>
      <c r="AM796" s="46"/>
      <c r="AN796" s="46"/>
      <c r="AO796" s="46"/>
      <c r="AP796" s="46"/>
      <c r="AQ796" s="46"/>
      <c r="AR796" s="46"/>
      <c r="AS796" s="46"/>
      <c r="AT796" s="46"/>
      <c r="AU796" s="46"/>
      <c r="AV796" s="46"/>
      <c r="AW796" s="46"/>
      <c r="AX796" s="46"/>
      <c r="AY796" s="46"/>
      <c r="AZ796" s="46"/>
      <c r="BA796" s="46"/>
      <c r="BB796" s="46"/>
      <c r="BC796" s="46"/>
      <c r="BD796" s="46"/>
      <c r="BE796" s="46"/>
      <c r="BF796" s="46"/>
      <c r="BG796" s="46"/>
      <c r="BH796" s="46"/>
      <c r="BI796" s="46"/>
      <c r="BJ796" s="46"/>
      <c r="BK796" s="46"/>
      <c r="BL796" s="46"/>
      <c r="BM796" s="46"/>
      <c r="BN796" s="46"/>
      <c r="BO796" s="46"/>
      <c r="BP796" s="46"/>
      <c r="BQ796" s="46"/>
      <c r="BR796" s="46"/>
      <c r="BS796" s="46"/>
      <c r="BT796" s="46"/>
      <c r="BU796" s="46"/>
      <c r="BV796" s="46"/>
      <c r="BW796" s="46"/>
      <c r="BX796" s="46"/>
      <c r="BY796" s="46"/>
      <c r="BZ796" s="46"/>
      <c r="CA796" s="46"/>
      <c r="CB796" s="46"/>
      <c r="CC796" s="46"/>
      <c r="CD796" s="46"/>
      <c r="CE796" s="46"/>
      <c r="CF796" s="46"/>
      <c r="CG796" s="46"/>
      <c r="CH796" s="46"/>
      <c r="CI796" s="46"/>
      <c r="CJ796" s="46"/>
      <c r="CK796" s="46"/>
      <c r="CL796" s="46"/>
      <c r="CM796" s="46"/>
      <c r="CN796" s="46"/>
      <c r="CO796" s="46"/>
      <c r="CP796" s="46"/>
      <c r="CQ796" s="46"/>
      <c r="CR796" s="46"/>
      <c r="CS796" s="46"/>
      <c r="CT796" s="46"/>
      <c r="CU796" s="46"/>
      <c r="CV796" s="46"/>
      <c r="CW796" s="46"/>
      <c r="CX796" s="46"/>
      <c r="CY796" s="46"/>
      <c r="CZ796" s="46"/>
      <c r="DA796" s="46"/>
      <c r="DB796" s="46"/>
      <c r="DC796" s="46"/>
      <c r="DD796" s="46"/>
      <c r="DE796" s="46"/>
      <c r="DF796" s="46"/>
      <c r="DG796" s="46"/>
      <c r="DH796" s="46"/>
      <c r="DI796" s="46"/>
      <c r="DJ796" s="46"/>
      <c r="DK796" s="46"/>
      <c r="DL796" s="46"/>
      <c r="DM796" s="46"/>
      <c r="DN796" s="46"/>
      <c r="DO796" s="46"/>
      <c r="DP796" s="46"/>
      <c r="DQ796" s="46"/>
      <c r="DR796" s="46"/>
      <c r="DS796" s="46"/>
      <c r="DT796" s="46"/>
      <c r="DU796" s="46"/>
      <c r="DV796" s="46"/>
      <c r="DW796" s="46"/>
      <c r="DX796" s="46"/>
      <c r="DY796" s="46"/>
      <c r="DZ796" s="46"/>
      <c r="EA796" s="46"/>
      <c r="EB796" s="46"/>
      <c r="EC796" s="46"/>
      <c r="ED796" s="46"/>
      <c r="EE796" s="46"/>
      <c r="EF796" s="46"/>
      <c r="EG796" s="46"/>
      <c r="EH796" s="46"/>
      <c r="EI796" s="46"/>
      <c r="EJ796" s="46"/>
      <c r="EK796" s="46"/>
      <c r="EL796" s="46"/>
      <c r="EM796" s="46"/>
      <c r="EN796" s="46"/>
      <c r="EO796" s="46"/>
      <c r="EP796" s="46"/>
      <c r="EQ796" s="46"/>
      <c r="ER796" s="46"/>
      <c r="ES796" s="46"/>
      <c r="ET796" s="46"/>
      <c r="EU796" s="46"/>
      <c r="EV796" s="46"/>
      <c r="EW796" s="46"/>
      <c r="EX796" s="46"/>
      <c r="EY796" s="46"/>
      <c r="EZ796" s="46"/>
      <c r="FA796" s="46"/>
      <c r="FB796" s="46"/>
      <c r="FC796" s="46"/>
      <c r="FD796" s="46"/>
      <c r="FE796" s="46"/>
      <c r="FF796" s="46"/>
      <c r="FG796" s="46"/>
      <c r="FH796" s="46"/>
      <c r="FI796" s="46"/>
      <c r="FJ796" s="46"/>
      <c r="FK796" s="46"/>
      <c r="FL796" s="46"/>
      <c r="FM796" s="46"/>
      <c r="FN796" s="46"/>
      <c r="FO796" s="46"/>
      <c r="FP796" s="46"/>
      <c r="FQ796" s="46"/>
      <c r="FR796" s="46"/>
      <c r="FS796" s="46"/>
      <c r="FT796" s="46"/>
      <c r="FU796" s="46"/>
      <c r="FV796" s="46"/>
      <c r="FW796" s="46"/>
      <c r="FX796" s="46"/>
      <c r="FY796" s="46"/>
      <c r="FZ796" s="46"/>
      <c r="GA796" s="46"/>
      <c r="GB796" s="46"/>
      <c r="GC796" s="46"/>
      <c r="GD796" s="46"/>
      <c r="GE796" s="46"/>
      <c r="GF796" s="46"/>
      <c r="GG796" s="46"/>
      <c r="GH796" s="46"/>
      <c r="GI796" s="46"/>
      <c r="GJ796" s="46"/>
      <c r="GK796" s="46"/>
      <c r="GL796" s="46"/>
      <c r="GM796" s="46"/>
      <c r="GN796" s="46"/>
      <c r="GO796" s="46"/>
      <c r="GP796" s="46"/>
      <c r="GQ796" s="46"/>
      <c r="GR796" s="46"/>
      <c r="GS796" s="46"/>
      <c r="GT796" s="46"/>
      <c r="GU796" s="46"/>
      <c r="GV796" s="46"/>
      <c r="GW796" s="46"/>
      <c r="GX796" s="46"/>
      <c r="GY796" s="46"/>
      <c r="GZ796" s="46"/>
      <c r="HA796" s="46"/>
      <c r="HB796" s="46"/>
      <c r="HC796" s="46"/>
      <c r="HD796" s="46"/>
      <c r="HE796" s="46"/>
      <c r="HF796" s="46"/>
    </row>
    <row r="797" spans="1:214" ht="11.25">
      <c r="A797" s="38" t="s">
        <v>1000</v>
      </c>
      <c r="B797" s="39">
        <v>4500138</v>
      </c>
      <c r="C797" s="39" t="s">
        <v>921</v>
      </c>
      <c r="D797" s="41">
        <v>0</v>
      </c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  <c r="AK797" s="46"/>
      <c r="AL797" s="46"/>
      <c r="AM797" s="46"/>
      <c r="AN797" s="46"/>
      <c r="AO797" s="46"/>
      <c r="AP797" s="46"/>
      <c r="AQ797" s="46"/>
      <c r="AR797" s="46"/>
      <c r="AS797" s="46"/>
      <c r="AT797" s="46"/>
      <c r="AU797" s="46"/>
      <c r="AV797" s="46"/>
      <c r="AW797" s="46"/>
      <c r="AX797" s="46"/>
      <c r="AY797" s="46"/>
      <c r="AZ797" s="46"/>
      <c r="BA797" s="46"/>
      <c r="BB797" s="46"/>
      <c r="BC797" s="46"/>
      <c r="BD797" s="46"/>
      <c r="BE797" s="46"/>
      <c r="BF797" s="46"/>
      <c r="BG797" s="46"/>
      <c r="BH797" s="46"/>
      <c r="BI797" s="46"/>
      <c r="BJ797" s="46"/>
      <c r="BK797" s="46"/>
      <c r="BL797" s="46"/>
      <c r="BM797" s="46"/>
      <c r="BN797" s="46"/>
      <c r="BO797" s="46"/>
      <c r="BP797" s="46"/>
      <c r="BQ797" s="46"/>
      <c r="BR797" s="46"/>
      <c r="BS797" s="46"/>
      <c r="BT797" s="46"/>
      <c r="BU797" s="46"/>
      <c r="BV797" s="46"/>
      <c r="BW797" s="46"/>
      <c r="BX797" s="46"/>
      <c r="BY797" s="46"/>
      <c r="BZ797" s="46"/>
      <c r="CA797" s="46"/>
      <c r="CB797" s="46"/>
      <c r="CC797" s="46"/>
      <c r="CD797" s="46"/>
      <c r="CE797" s="46"/>
      <c r="CF797" s="46"/>
      <c r="CG797" s="46"/>
      <c r="CH797" s="46"/>
      <c r="CI797" s="46"/>
      <c r="CJ797" s="46"/>
      <c r="CK797" s="46"/>
      <c r="CL797" s="46"/>
      <c r="CM797" s="46"/>
      <c r="CN797" s="46"/>
      <c r="CO797" s="46"/>
      <c r="CP797" s="46"/>
      <c r="CQ797" s="46"/>
      <c r="CR797" s="46"/>
      <c r="CS797" s="46"/>
      <c r="CT797" s="46"/>
      <c r="CU797" s="46"/>
      <c r="CV797" s="46"/>
      <c r="CW797" s="46"/>
      <c r="CX797" s="46"/>
      <c r="CY797" s="46"/>
      <c r="CZ797" s="46"/>
      <c r="DA797" s="46"/>
      <c r="DB797" s="46"/>
      <c r="DC797" s="46"/>
      <c r="DD797" s="46"/>
      <c r="DE797" s="46"/>
      <c r="DF797" s="46"/>
      <c r="DG797" s="46"/>
      <c r="DH797" s="46"/>
      <c r="DI797" s="46"/>
      <c r="DJ797" s="46"/>
      <c r="DK797" s="46"/>
      <c r="DL797" s="46"/>
      <c r="DM797" s="46"/>
      <c r="DN797" s="46"/>
      <c r="DO797" s="46"/>
      <c r="DP797" s="46"/>
      <c r="DQ797" s="46"/>
      <c r="DR797" s="46"/>
      <c r="DS797" s="46"/>
      <c r="DT797" s="46"/>
      <c r="DU797" s="46"/>
      <c r="DV797" s="46"/>
      <c r="DW797" s="46"/>
      <c r="DX797" s="46"/>
      <c r="DY797" s="46"/>
      <c r="DZ797" s="46"/>
      <c r="EA797" s="46"/>
      <c r="EB797" s="46"/>
      <c r="EC797" s="46"/>
      <c r="ED797" s="46"/>
      <c r="EE797" s="46"/>
      <c r="EF797" s="46"/>
      <c r="EG797" s="46"/>
      <c r="EH797" s="46"/>
      <c r="EI797" s="46"/>
      <c r="EJ797" s="46"/>
      <c r="EK797" s="46"/>
      <c r="EL797" s="46"/>
      <c r="EM797" s="46"/>
      <c r="EN797" s="46"/>
      <c r="EO797" s="46"/>
      <c r="EP797" s="46"/>
      <c r="EQ797" s="46"/>
      <c r="ER797" s="46"/>
      <c r="ES797" s="46"/>
      <c r="ET797" s="46"/>
      <c r="EU797" s="46"/>
      <c r="EV797" s="46"/>
      <c r="EW797" s="46"/>
      <c r="EX797" s="46"/>
      <c r="EY797" s="46"/>
      <c r="EZ797" s="46"/>
      <c r="FA797" s="46"/>
      <c r="FB797" s="46"/>
      <c r="FC797" s="46"/>
      <c r="FD797" s="46"/>
      <c r="FE797" s="46"/>
      <c r="FF797" s="46"/>
      <c r="FG797" s="46"/>
      <c r="FH797" s="46"/>
      <c r="FI797" s="46"/>
      <c r="FJ797" s="46"/>
      <c r="FK797" s="46"/>
      <c r="FL797" s="46"/>
      <c r="FM797" s="46"/>
      <c r="FN797" s="46"/>
      <c r="FO797" s="46"/>
      <c r="FP797" s="46"/>
      <c r="FQ797" s="46"/>
      <c r="FR797" s="46"/>
      <c r="FS797" s="46"/>
      <c r="FT797" s="46"/>
      <c r="FU797" s="46"/>
      <c r="FV797" s="46"/>
      <c r="FW797" s="46"/>
      <c r="FX797" s="46"/>
      <c r="FY797" s="46"/>
      <c r="FZ797" s="46"/>
      <c r="GA797" s="46"/>
      <c r="GB797" s="46"/>
      <c r="GC797" s="46"/>
      <c r="GD797" s="46"/>
      <c r="GE797" s="46"/>
      <c r="GF797" s="46"/>
      <c r="GG797" s="46"/>
      <c r="GH797" s="46"/>
      <c r="GI797" s="46"/>
      <c r="GJ797" s="46"/>
      <c r="GK797" s="46"/>
      <c r="GL797" s="46"/>
      <c r="GM797" s="46"/>
      <c r="GN797" s="46"/>
      <c r="GO797" s="46"/>
      <c r="GP797" s="46"/>
      <c r="GQ797" s="46"/>
      <c r="GR797" s="46"/>
      <c r="GS797" s="46"/>
      <c r="GT797" s="46"/>
      <c r="GU797" s="46"/>
      <c r="GV797" s="46"/>
      <c r="GW797" s="46"/>
      <c r="GX797" s="46"/>
      <c r="GY797" s="46"/>
      <c r="GZ797" s="46"/>
      <c r="HA797" s="46"/>
      <c r="HB797" s="46"/>
      <c r="HC797" s="46"/>
      <c r="HD797" s="46"/>
      <c r="HE797" s="46"/>
      <c r="HF797" s="46"/>
    </row>
    <row r="798" spans="1:214" ht="11.25">
      <c r="A798" s="38" t="s">
        <v>1000</v>
      </c>
      <c r="B798" s="39">
        <v>4500143</v>
      </c>
      <c r="C798" s="39" t="s">
        <v>922</v>
      </c>
      <c r="D798" s="41">
        <v>0</v>
      </c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  <c r="AK798" s="46"/>
      <c r="AL798" s="46"/>
      <c r="AM798" s="46"/>
      <c r="AN798" s="46"/>
      <c r="AO798" s="46"/>
      <c r="AP798" s="46"/>
      <c r="AQ798" s="46"/>
      <c r="AR798" s="46"/>
      <c r="AS798" s="46"/>
      <c r="AT798" s="46"/>
      <c r="AU798" s="46"/>
      <c r="AV798" s="46"/>
      <c r="AW798" s="46"/>
      <c r="AX798" s="46"/>
      <c r="AY798" s="46"/>
      <c r="AZ798" s="46"/>
      <c r="BA798" s="46"/>
      <c r="BB798" s="46"/>
      <c r="BC798" s="46"/>
      <c r="BD798" s="46"/>
      <c r="BE798" s="46"/>
      <c r="BF798" s="46"/>
      <c r="BG798" s="46"/>
      <c r="BH798" s="46"/>
      <c r="BI798" s="46"/>
      <c r="BJ798" s="46"/>
      <c r="BK798" s="46"/>
      <c r="BL798" s="46"/>
      <c r="BM798" s="46"/>
      <c r="BN798" s="46"/>
      <c r="BO798" s="46"/>
      <c r="BP798" s="46"/>
      <c r="BQ798" s="46"/>
      <c r="BR798" s="46"/>
      <c r="BS798" s="46"/>
      <c r="BT798" s="46"/>
      <c r="BU798" s="46"/>
      <c r="BV798" s="46"/>
      <c r="BW798" s="46"/>
      <c r="BX798" s="46"/>
      <c r="BY798" s="46"/>
      <c r="BZ798" s="46"/>
      <c r="CA798" s="46"/>
      <c r="CB798" s="46"/>
      <c r="CC798" s="46"/>
      <c r="CD798" s="46"/>
      <c r="CE798" s="46"/>
      <c r="CF798" s="46"/>
      <c r="CG798" s="46"/>
      <c r="CH798" s="46"/>
      <c r="CI798" s="46"/>
      <c r="CJ798" s="46"/>
      <c r="CK798" s="46"/>
      <c r="CL798" s="46"/>
      <c r="CM798" s="46"/>
      <c r="CN798" s="46"/>
      <c r="CO798" s="46"/>
      <c r="CP798" s="46"/>
      <c r="CQ798" s="46"/>
      <c r="CR798" s="46"/>
      <c r="CS798" s="46"/>
      <c r="CT798" s="46"/>
      <c r="CU798" s="46"/>
      <c r="CV798" s="46"/>
      <c r="CW798" s="46"/>
      <c r="CX798" s="46"/>
      <c r="CY798" s="46"/>
      <c r="CZ798" s="46"/>
      <c r="DA798" s="46"/>
      <c r="DB798" s="46"/>
      <c r="DC798" s="46"/>
      <c r="DD798" s="46"/>
      <c r="DE798" s="46"/>
      <c r="DF798" s="46"/>
      <c r="DG798" s="46"/>
      <c r="DH798" s="46"/>
      <c r="DI798" s="46"/>
      <c r="DJ798" s="46"/>
      <c r="DK798" s="46"/>
      <c r="DL798" s="46"/>
      <c r="DM798" s="46"/>
      <c r="DN798" s="46"/>
      <c r="DO798" s="46"/>
      <c r="DP798" s="46"/>
      <c r="DQ798" s="46"/>
      <c r="DR798" s="46"/>
      <c r="DS798" s="46"/>
      <c r="DT798" s="46"/>
      <c r="DU798" s="46"/>
      <c r="DV798" s="46"/>
      <c r="DW798" s="46"/>
      <c r="DX798" s="46"/>
      <c r="DY798" s="46"/>
      <c r="DZ798" s="46"/>
      <c r="EA798" s="46"/>
      <c r="EB798" s="46"/>
      <c r="EC798" s="46"/>
      <c r="ED798" s="46"/>
      <c r="EE798" s="46"/>
      <c r="EF798" s="46"/>
      <c r="EG798" s="46"/>
      <c r="EH798" s="46"/>
      <c r="EI798" s="46"/>
      <c r="EJ798" s="46"/>
      <c r="EK798" s="46"/>
      <c r="EL798" s="46"/>
      <c r="EM798" s="46"/>
      <c r="EN798" s="46"/>
      <c r="EO798" s="46"/>
      <c r="EP798" s="46"/>
      <c r="EQ798" s="46"/>
      <c r="ER798" s="46"/>
      <c r="ES798" s="46"/>
      <c r="ET798" s="46"/>
      <c r="EU798" s="46"/>
      <c r="EV798" s="46"/>
      <c r="EW798" s="46"/>
      <c r="EX798" s="46"/>
      <c r="EY798" s="46"/>
      <c r="EZ798" s="46"/>
      <c r="FA798" s="46"/>
      <c r="FB798" s="46"/>
      <c r="FC798" s="46"/>
      <c r="FD798" s="46"/>
      <c r="FE798" s="46"/>
      <c r="FF798" s="46"/>
      <c r="FG798" s="46"/>
      <c r="FH798" s="46"/>
      <c r="FI798" s="46"/>
      <c r="FJ798" s="46"/>
      <c r="FK798" s="46"/>
      <c r="FL798" s="46"/>
      <c r="FM798" s="46"/>
      <c r="FN798" s="46"/>
      <c r="FO798" s="46"/>
      <c r="FP798" s="46"/>
      <c r="FQ798" s="46"/>
      <c r="FR798" s="46"/>
      <c r="FS798" s="46"/>
      <c r="FT798" s="46"/>
      <c r="FU798" s="46"/>
      <c r="FV798" s="46"/>
      <c r="FW798" s="46"/>
      <c r="FX798" s="46"/>
      <c r="FY798" s="46"/>
      <c r="FZ798" s="46"/>
      <c r="GA798" s="46"/>
      <c r="GB798" s="46"/>
      <c r="GC798" s="46"/>
      <c r="GD798" s="46"/>
      <c r="GE798" s="46"/>
      <c r="GF798" s="46"/>
      <c r="GG798" s="46"/>
      <c r="GH798" s="46"/>
      <c r="GI798" s="46"/>
      <c r="GJ798" s="46"/>
      <c r="GK798" s="46"/>
      <c r="GL798" s="46"/>
      <c r="GM798" s="46"/>
      <c r="GN798" s="46"/>
      <c r="GO798" s="46"/>
      <c r="GP798" s="46"/>
      <c r="GQ798" s="46"/>
      <c r="GR798" s="46"/>
      <c r="GS798" s="46"/>
      <c r="GT798" s="46"/>
      <c r="GU798" s="46"/>
      <c r="GV798" s="46"/>
      <c r="GW798" s="46"/>
      <c r="GX798" s="46"/>
      <c r="GY798" s="46"/>
      <c r="GZ798" s="46"/>
      <c r="HA798" s="46"/>
      <c r="HB798" s="46"/>
      <c r="HC798" s="46"/>
      <c r="HD798" s="46"/>
      <c r="HE798" s="46"/>
      <c r="HF798" s="46"/>
    </row>
    <row r="799" spans="1:214" ht="11.25">
      <c r="A799" s="38" t="s">
        <v>1000</v>
      </c>
      <c r="B799" s="39">
        <v>4500144</v>
      </c>
      <c r="C799" s="39" t="s">
        <v>923</v>
      </c>
      <c r="D799" s="41">
        <v>0</v>
      </c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  <c r="AJ799" s="46"/>
      <c r="AK799" s="46"/>
      <c r="AL799" s="46"/>
      <c r="AM799" s="46"/>
      <c r="AN799" s="46"/>
      <c r="AO799" s="46"/>
      <c r="AP799" s="46"/>
      <c r="AQ799" s="46"/>
      <c r="AR799" s="46"/>
      <c r="AS799" s="46"/>
      <c r="AT799" s="46"/>
      <c r="AU799" s="46"/>
      <c r="AV799" s="46"/>
      <c r="AW799" s="46"/>
      <c r="AX799" s="46"/>
      <c r="AY799" s="46"/>
      <c r="AZ799" s="46"/>
      <c r="BA799" s="46"/>
      <c r="BB799" s="46"/>
      <c r="BC799" s="46"/>
      <c r="BD799" s="46"/>
      <c r="BE799" s="46"/>
      <c r="BF799" s="46"/>
      <c r="BG799" s="46"/>
      <c r="BH799" s="46"/>
      <c r="BI799" s="46"/>
      <c r="BJ799" s="46"/>
      <c r="BK799" s="46"/>
      <c r="BL799" s="46"/>
      <c r="BM799" s="46"/>
      <c r="BN799" s="46"/>
      <c r="BO799" s="46"/>
      <c r="BP799" s="46"/>
      <c r="BQ799" s="46"/>
      <c r="BR799" s="46"/>
      <c r="BS799" s="46"/>
      <c r="BT799" s="46"/>
      <c r="BU799" s="46"/>
      <c r="BV799" s="46"/>
      <c r="BW799" s="46"/>
      <c r="BX799" s="46"/>
      <c r="BY799" s="46"/>
      <c r="BZ799" s="46"/>
      <c r="CA799" s="46"/>
      <c r="CB799" s="46"/>
      <c r="CC799" s="46"/>
      <c r="CD799" s="46"/>
      <c r="CE799" s="46"/>
      <c r="CF799" s="46"/>
      <c r="CG799" s="46"/>
      <c r="CH799" s="46"/>
      <c r="CI799" s="46"/>
      <c r="CJ799" s="46"/>
      <c r="CK799" s="46"/>
      <c r="CL799" s="46"/>
      <c r="CM799" s="46"/>
      <c r="CN799" s="46"/>
      <c r="CO799" s="46"/>
      <c r="CP799" s="46"/>
      <c r="CQ799" s="46"/>
      <c r="CR799" s="46"/>
      <c r="CS799" s="46"/>
      <c r="CT799" s="46"/>
      <c r="CU799" s="46"/>
      <c r="CV799" s="46"/>
      <c r="CW799" s="46"/>
      <c r="CX799" s="46"/>
      <c r="CY799" s="46"/>
      <c r="CZ799" s="46"/>
      <c r="DA799" s="46"/>
      <c r="DB799" s="46"/>
      <c r="DC799" s="46"/>
      <c r="DD799" s="46"/>
      <c r="DE799" s="46"/>
      <c r="DF799" s="46"/>
      <c r="DG799" s="46"/>
      <c r="DH799" s="46"/>
      <c r="DI799" s="46"/>
      <c r="DJ799" s="46"/>
      <c r="DK799" s="46"/>
      <c r="DL799" s="46"/>
      <c r="DM799" s="46"/>
      <c r="DN799" s="46"/>
      <c r="DO799" s="46"/>
      <c r="DP799" s="46"/>
      <c r="DQ799" s="46"/>
      <c r="DR799" s="46"/>
      <c r="DS799" s="46"/>
      <c r="DT799" s="46"/>
      <c r="DU799" s="46"/>
      <c r="DV799" s="46"/>
      <c r="DW799" s="46"/>
      <c r="DX799" s="46"/>
      <c r="DY799" s="46"/>
      <c r="DZ799" s="46"/>
      <c r="EA799" s="46"/>
      <c r="EB799" s="46"/>
      <c r="EC799" s="46"/>
      <c r="ED799" s="46"/>
      <c r="EE799" s="46"/>
      <c r="EF799" s="46"/>
      <c r="EG799" s="46"/>
      <c r="EH799" s="46"/>
      <c r="EI799" s="46"/>
      <c r="EJ799" s="46"/>
      <c r="EK799" s="46"/>
      <c r="EL799" s="46"/>
      <c r="EM799" s="46"/>
      <c r="EN799" s="46"/>
      <c r="EO799" s="46"/>
      <c r="EP799" s="46"/>
      <c r="EQ799" s="46"/>
      <c r="ER799" s="46"/>
      <c r="ES799" s="46"/>
      <c r="ET799" s="46"/>
      <c r="EU799" s="46"/>
      <c r="EV799" s="46"/>
      <c r="EW799" s="46"/>
      <c r="EX799" s="46"/>
      <c r="EY799" s="46"/>
      <c r="EZ799" s="46"/>
      <c r="FA799" s="46"/>
      <c r="FB799" s="46"/>
      <c r="FC799" s="46"/>
      <c r="FD799" s="46"/>
      <c r="FE799" s="46"/>
      <c r="FF799" s="46"/>
      <c r="FG799" s="46"/>
      <c r="FH799" s="46"/>
      <c r="FI799" s="46"/>
      <c r="FJ799" s="46"/>
      <c r="FK799" s="46"/>
      <c r="FL799" s="46"/>
      <c r="FM799" s="46"/>
      <c r="FN799" s="46"/>
      <c r="FO799" s="46"/>
      <c r="FP799" s="46"/>
      <c r="FQ799" s="46"/>
      <c r="FR799" s="46"/>
      <c r="FS799" s="46"/>
      <c r="FT799" s="46"/>
      <c r="FU799" s="46"/>
      <c r="FV799" s="46"/>
      <c r="FW799" s="46"/>
      <c r="FX799" s="46"/>
      <c r="FY799" s="46"/>
      <c r="FZ799" s="46"/>
      <c r="GA799" s="46"/>
      <c r="GB799" s="46"/>
      <c r="GC799" s="46"/>
      <c r="GD799" s="46"/>
      <c r="GE799" s="46"/>
      <c r="GF799" s="46"/>
      <c r="GG799" s="46"/>
      <c r="GH799" s="46"/>
      <c r="GI799" s="46"/>
      <c r="GJ799" s="46"/>
      <c r="GK799" s="46"/>
      <c r="GL799" s="46"/>
      <c r="GM799" s="46"/>
      <c r="GN799" s="46"/>
      <c r="GO799" s="46"/>
      <c r="GP799" s="46"/>
      <c r="GQ799" s="46"/>
      <c r="GR799" s="46"/>
      <c r="GS799" s="46"/>
      <c r="GT799" s="46"/>
      <c r="GU799" s="46"/>
      <c r="GV799" s="46"/>
      <c r="GW799" s="46"/>
      <c r="GX799" s="46"/>
      <c r="GY799" s="46"/>
      <c r="GZ799" s="46"/>
      <c r="HA799" s="46"/>
      <c r="HB799" s="46"/>
      <c r="HC799" s="46"/>
      <c r="HD799" s="46"/>
      <c r="HE799" s="46"/>
      <c r="HF799" s="46"/>
    </row>
    <row r="800" spans="1:214" ht="11.25">
      <c r="A800" s="38" t="s">
        <v>1000</v>
      </c>
      <c r="B800" s="39">
        <v>4500145</v>
      </c>
      <c r="C800" s="39" t="s">
        <v>924</v>
      </c>
      <c r="D800" s="41">
        <v>0</v>
      </c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  <c r="AJ800" s="46"/>
      <c r="AK800" s="46"/>
      <c r="AL800" s="46"/>
      <c r="AM800" s="46"/>
      <c r="AN800" s="46"/>
      <c r="AO800" s="46"/>
      <c r="AP800" s="46"/>
      <c r="AQ800" s="46"/>
      <c r="AR800" s="46"/>
      <c r="AS800" s="46"/>
      <c r="AT800" s="46"/>
      <c r="AU800" s="46"/>
      <c r="AV800" s="46"/>
      <c r="AW800" s="46"/>
      <c r="AX800" s="46"/>
      <c r="AY800" s="46"/>
      <c r="AZ800" s="46"/>
      <c r="BA800" s="46"/>
      <c r="BB800" s="46"/>
      <c r="BC800" s="46"/>
      <c r="BD800" s="46"/>
      <c r="BE800" s="46"/>
      <c r="BF800" s="46"/>
      <c r="BG800" s="46"/>
      <c r="BH800" s="46"/>
      <c r="BI800" s="46"/>
      <c r="BJ800" s="46"/>
      <c r="BK800" s="46"/>
      <c r="BL800" s="46"/>
      <c r="BM800" s="46"/>
      <c r="BN800" s="46"/>
      <c r="BO800" s="46"/>
      <c r="BP800" s="46"/>
      <c r="BQ800" s="46"/>
      <c r="BR800" s="46"/>
      <c r="BS800" s="46"/>
      <c r="BT800" s="46"/>
      <c r="BU800" s="46"/>
      <c r="BV800" s="46"/>
      <c r="BW800" s="46"/>
      <c r="BX800" s="46"/>
      <c r="BY800" s="46"/>
      <c r="BZ800" s="46"/>
      <c r="CA800" s="46"/>
      <c r="CB800" s="46"/>
      <c r="CC800" s="46"/>
      <c r="CD800" s="46"/>
      <c r="CE800" s="46"/>
      <c r="CF800" s="46"/>
      <c r="CG800" s="46"/>
      <c r="CH800" s="46"/>
      <c r="CI800" s="46"/>
      <c r="CJ800" s="46"/>
      <c r="CK800" s="46"/>
      <c r="CL800" s="46"/>
      <c r="CM800" s="46"/>
      <c r="CN800" s="46"/>
      <c r="CO800" s="46"/>
      <c r="CP800" s="46"/>
      <c r="CQ800" s="46"/>
      <c r="CR800" s="46"/>
      <c r="CS800" s="46"/>
      <c r="CT800" s="46"/>
      <c r="CU800" s="46"/>
      <c r="CV800" s="46"/>
      <c r="CW800" s="46"/>
      <c r="CX800" s="46"/>
      <c r="CY800" s="46"/>
      <c r="CZ800" s="46"/>
      <c r="DA800" s="46"/>
      <c r="DB800" s="46"/>
      <c r="DC800" s="46"/>
      <c r="DD800" s="46"/>
      <c r="DE800" s="46"/>
      <c r="DF800" s="46"/>
      <c r="DG800" s="46"/>
      <c r="DH800" s="46"/>
      <c r="DI800" s="46"/>
      <c r="DJ800" s="46"/>
      <c r="DK800" s="46"/>
      <c r="DL800" s="46"/>
      <c r="DM800" s="46"/>
      <c r="DN800" s="46"/>
      <c r="DO800" s="46"/>
      <c r="DP800" s="46"/>
      <c r="DQ800" s="46"/>
      <c r="DR800" s="46"/>
      <c r="DS800" s="46"/>
      <c r="DT800" s="46"/>
      <c r="DU800" s="46"/>
      <c r="DV800" s="46"/>
      <c r="DW800" s="46"/>
      <c r="DX800" s="46"/>
      <c r="DY800" s="46"/>
      <c r="DZ800" s="46"/>
      <c r="EA800" s="46"/>
      <c r="EB800" s="46"/>
      <c r="EC800" s="46"/>
      <c r="ED800" s="46"/>
      <c r="EE800" s="46"/>
      <c r="EF800" s="46"/>
      <c r="EG800" s="46"/>
      <c r="EH800" s="46"/>
      <c r="EI800" s="46"/>
      <c r="EJ800" s="46"/>
      <c r="EK800" s="46"/>
      <c r="EL800" s="46"/>
      <c r="EM800" s="46"/>
      <c r="EN800" s="46"/>
      <c r="EO800" s="46"/>
      <c r="EP800" s="46"/>
      <c r="EQ800" s="46"/>
      <c r="ER800" s="46"/>
      <c r="ES800" s="46"/>
      <c r="ET800" s="46"/>
      <c r="EU800" s="46"/>
      <c r="EV800" s="46"/>
      <c r="EW800" s="46"/>
      <c r="EX800" s="46"/>
      <c r="EY800" s="46"/>
      <c r="EZ800" s="46"/>
      <c r="FA800" s="46"/>
      <c r="FB800" s="46"/>
      <c r="FC800" s="46"/>
      <c r="FD800" s="46"/>
      <c r="FE800" s="46"/>
      <c r="FF800" s="46"/>
      <c r="FG800" s="46"/>
      <c r="FH800" s="46"/>
      <c r="FI800" s="46"/>
      <c r="FJ800" s="46"/>
      <c r="FK800" s="46"/>
      <c r="FL800" s="46"/>
      <c r="FM800" s="46"/>
      <c r="FN800" s="46"/>
      <c r="FO800" s="46"/>
      <c r="FP800" s="46"/>
      <c r="FQ800" s="46"/>
      <c r="FR800" s="46"/>
      <c r="FS800" s="46"/>
      <c r="FT800" s="46"/>
      <c r="FU800" s="46"/>
      <c r="FV800" s="46"/>
      <c r="FW800" s="46"/>
      <c r="FX800" s="46"/>
      <c r="FY800" s="46"/>
      <c r="FZ800" s="46"/>
      <c r="GA800" s="46"/>
      <c r="GB800" s="46"/>
      <c r="GC800" s="46"/>
      <c r="GD800" s="46"/>
      <c r="GE800" s="46"/>
      <c r="GF800" s="46"/>
      <c r="GG800" s="46"/>
      <c r="GH800" s="46"/>
      <c r="GI800" s="46"/>
      <c r="GJ800" s="46"/>
      <c r="GK800" s="46"/>
      <c r="GL800" s="46"/>
      <c r="GM800" s="46"/>
      <c r="GN800" s="46"/>
      <c r="GO800" s="46"/>
      <c r="GP800" s="46"/>
      <c r="GQ800" s="46"/>
      <c r="GR800" s="46"/>
      <c r="GS800" s="46"/>
      <c r="GT800" s="46"/>
      <c r="GU800" s="46"/>
      <c r="GV800" s="46"/>
      <c r="GW800" s="46"/>
      <c r="GX800" s="46"/>
      <c r="GY800" s="46"/>
      <c r="GZ800" s="46"/>
      <c r="HA800" s="46"/>
      <c r="HB800" s="46"/>
      <c r="HC800" s="46"/>
      <c r="HD800" s="46"/>
      <c r="HE800" s="46"/>
      <c r="HF800" s="46"/>
    </row>
    <row r="801" spans="1:214" ht="22.5">
      <c r="A801" s="38" t="s">
        <v>1000</v>
      </c>
      <c r="B801" s="39">
        <v>4500146</v>
      </c>
      <c r="C801" s="39" t="s">
        <v>925</v>
      </c>
      <c r="D801" s="41">
        <v>0</v>
      </c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  <c r="AK801" s="46"/>
      <c r="AL801" s="46"/>
      <c r="AM801" s="46"/>
      <c r="AN801" s="46"/>
      <c r="AO801" s="46"/>
      <c r="AP801" s="46"/>
      <c r="AQ801" s="46"/>
      <c r="AR801" s="46"/>
      <c r="AS801" s="46"/>
      <c r="AT801" s="46"/>
      <c r="AU801" s="46"/>
      <c r="AV801" s="46"/>
      <c r="AW801" s="46"/>
      <c r="AX801" s="46"/>
      <c r="AY801" s="46"/>
      <c r="AZ801" s="46"/>
      <c r="BA801" s="46"/>
      <c r="BB801" s="46"/>
      <c r="BC801" s="46"/>
      <c r="BD801" s="46"/>
      <c r="BE801" s="46"/>
      <c r="BF801" s="46"/>
      <c r="BG801" s="46"/>
      <c r="BH801" s="46"/>
      <c r="BI801" s="46"/>
      <c r="BJ801" s="46"/>
      <c r="BK801" s="46"/>
      <c r="BL801" s="46"/>
      <c r="BM801" s="46"/>
      <c r="BN801" s="46"/>
      <c r="BO801" s="46"/>
      <c r="BP801" s="46"/>
      <c r="BQ801" s="46"/>
      <c r="BR801" s="46"/>
      <c r="BS801" s="46"/>
      <c r="BT801" s="46"/>
      <c r="BU801" s="46"/>
      <c r="BV801" s="46"/>
      <c r="BW801" s="46"/>
      <c r="BX801" s="46"/>
      <c r="BY801" s="46"/>
      <c r="BZ801" s="46"/>
      <c r="CA801" s="46"/>
      <c r="CB801" s="46"/>
      <c r="CC801" s="46"/>
      <c r="CD801" s="46"/>
      <c r="CE801" s="46"/>
      <c r="CF801" s="46"/>
      <c r="CG801" s="46"/>
      <c r="CH801" s="46"/>
      <c r="CI801" s="46"/>
      <c r="CJ801" s="46"/>
      <c r="CK801" s="46"/>
      <c r="CL801" s="46"/>
      <c r="CM801" s="46"/>
      <c r="CN801" s="46"/>
      <c r="CO801" s="46"/>
      <c r="CP801" s="46"/>
      <c r="CQ801" s="46"/>
      <c r="CR801" s="46"/>
      <c r="CS801" s="46"/>
      <c r="CT801" s="46"/>
      <c r="CU801" s="46"/>
      <c r="CV801" s="46"/>
      <c r="CW801" s="46"/>
      <c r="CX801" s="46"/>
      <c r="CY801" s="46"/>
      <c r="CZ801" s="46"/>
      <c r="DA801" s="46"/>
      <c r="DB801" s="46"/>
      <c r="DC801" s="46"/>
      <c r="DD801" s="46"/>
      <c r="DE801" s="46"/>
      <c r="DF801" s="46"/>
      <c r="DG801" s="46"/>
      <c r="DH801" s="46"/>
      <c r="DI801" s="46"/>
      <c r="DJ801" s="46"/>
      <c r="DK801" s="46"/>
      <c r="DL801" s="46"/>
      <c r="DM801" s="46"/>
      <c r="DN801" s="46"/>
      <c r="DO801" s="46"/>
      <c r="DP801" s="46"/>
      <c r="DQ801" s="46"/>
      <c r="DR801" s="46"/>
      <c r="DS801" s="46"/>
      <c r="DT801" s="46"/>
      <c r="DU801" s="46"/>
      <c r="DV801" s="46"/>
      <c r="DW801" s="46"/>
      <c r="DX801" s="46"/>
      <c r="DY801" s="46"/>
      <c r="DZ801" s="46"/>
      <c r="EA801" s="46"/>
      <c r="EB801" s="46"/>
      <c r="EC801" s="46"/>
      <c r="ED801" s="46"/>
      <c r="EE801" s="46"/>
      <c r="EF801" s="46"/>
      <c r="EG801" s="46"/>
      <c r="EH801" s="46"/>
      <c r="EI801" s="46"/>
      <c r="EJ801" s="46"/>
      <c r="EK801" s="46"/>
      <c r="EL801" s="46"/>
      <c r="EM801" s="46"/>
      <c r="EN801" s="46"/>
      <c r="EO801" s="46"/>
      <c r="EP801" s="46"/>
      <c r="EQ801" s="46"/>
      <c r="ER801" s="46"/>
      <c r="ES801" s="46"/>
      <c r="ET801" s="46"/>
      <c r="EU801" s="46"/>
      <c r="EV801" s="46"/>
      <c r="EW801" s="46"/>
      <c r="EX801" s="46"/>
      <c r="EY801" s="46"/>
      <c r="EZ801" s="46"/>
      <c r="FA801" s="46"/>
      <c r="FB801" s="46"/>
      <c r="FC801" s="46"/>
      <c r="FD801" s="46"/>
      <c r="FE801" s="46"/>
      <c r="FF801" s="46"/>
      <c r="FG801" s="46"/>
      <c r="FH801" s="46"/>
      <c r="FI801" s="46"/>
      <c r="FJ801" s="46"/>
      <c r="FK801" s="46"/>
      <c r="FL801" s="46"/>
      <c r="FM801" s="46"/>
      <c r="FN801" s="46"/>
      <c r="FO801" s="46"/>
      <c r="FP801" s="46"/>
      <c r="FQ801" s="46"/>
      <c r="FR801" s="46"/>
      <c r="FS801" s="46"/>
      <c r="FT801" s="46"/>
      <c r="FU801" s="46"/>
      <c r="FV801" s="46"/>
      <c r="FW801" s="46"/>
      <c r="FX801" s="46"/>
      <c r="FY801" s="46"/>
      <c r="FZ801" s="46"/>
      <c r="GA801" s="46"/>
      <c r="GB801" s="46"/>
      <c r="GC801" s="46"/>
      <c r="GD801" s="46"/>
      <c r="GE801" s="46"/>
      <c r="GF801" s="46"/>
      <c r="GG801" s="46"/>
      <c r="GH801" s="46"/>
      <c r="GI801" s="46"/>
      <c r="GJ801" s="46"/>
      <c r="GK801" s="46"/>
      <c r="GL801" s="46"/>
      <c r="GM801" s="46"/>
      <c r="GN801" s="46"/>
      <c r="GO801" s="46"/>
      <c r="GP801" s="46"/>
      <c r="GQ801" s="46"/>
      <c r="GR801" s="46"/>
      <c r="GS801" s="46"/>
      <c r="GT801" s="46"/>
      <c r="GU801" s="46"/>
      <c r="GV801" s="46"/>
      <c r="GW801" s="46"/>
      <c r="GX801" s="46"/>
      <c r="GY801" s="46"/>
      <c r="GZ801" s="46"/>
      <c r="HA801" s="46"/>
      <c r="HB801" s="46"/>
      <c r="HC801" s="46"/>
      <c r="HD801" s="46"/>
      <c r="HE801" s="46"/>
      <c r="HF801" s="46"/>
    </row>
    <row r="802" spans="1:214" ht="22.5">
      <c r="A802" s="38" t="s">
        <v>1000</v>
      </c>
      <c r="B802" s="39">
        <v>4500148</v>
      </c>
      <c r="C802" s="39" t="s">
        <v>926</v>
      </c>
      <c r="D802" s="41">
        <v>0</v>
      </c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  <c r="AK802" s="46"/>
      <c r="AL802" s="46"/>
      <c r="AM802" s="46"/>
      <c r="AN802" s="46"/>
      <c r="AO802" s="46"/>
      <c r="AP802" s="46"/>
      <c r="AQ802" s="46"/>
      <c r="AR802" s="46"/>
      <c r="AS802" s="46"/>
      <c r="AT802" s="46"/>
      <c r="AU802" s="46"/>
      <c r="AV802" s="46"/>
      <c r="AW802" s="46"/>
      <c r="AX802" s="46"/>
      <c r="AY802" s="46"/>
      <c r="AZ802" s="46"/>
      <c r="BA802" s="46"/>
      <c r="BB802" s="46"/>
      <c r="BC802" s="46"/>
      <c r="BD802" s="46"/>
      <c r="BE802" s="46"/>
      <c r="BF802" s="46"/>
      <c r="BG802" s="46"/>
      <c r="BH802" s="46"/>
      <c r="BI802" s="46"/>
      <c r="BJ802" s="46"/>
      <c r="BK802" s="46"/>
      <c r="BL802" s="46"/>
      <c r="BM802" s="46"/>
      <c r="BN802" s="46"/>
      <c r="BO802" s="46"/>
      <c r="BP802" s="46"/>
      <c r="BQ802" s="46"/>
      <c r="BR802" s="46"/>
      <c r="BS802" s="46"/>
      <c r="BT802" s="46"/>
      <c r="BU802" s="46"/>
      <c r="BV802" s="46"/>
      <c r="BW802" s="46"/>
      <c r="BX802" s="46"/>
      <c r="BY802" s="46"/>
      <c r="BZ802" s="46"/>
      <c r="CA802" s="46"/>
      <c r="CB802" s="46"/>
      <c r="CC802" s="46"/>
      <c r="CD802" s="46"/>
      <c r="CE802" s="46"/>
      <c r="CF802" s="46"/>
      <c r="CG802" s="46"/>
      <c r="CH802" s="46"/>
      <c r="CI802" s="46"/>
      <c r="CJ802" s="46"/>
      <c r="CK802" s="46"/>
      <c r="CL802" s="46"/>
      <c r="CM802" s="46"/>
      <c r="CN802" s="46"/>
      <c r="CO802" s="46"/>
      <c r="CP802" s="46"/>
      <c r="CQ802" s="46"/>
      <c r="CR802" s="46"/>
      <c r="CS802" s="46"/>
      <c r="CT802" s="46"/>
      <c r="CU802" s="46"/>
      <c r="CV802" s="46"/>
      <c r="CW802" s="46"/>
      <c r="CX802" s="46"/>
      <c r="CY802" s="46"/>
      <c r="CZ802" s="46"/>
      <c r="DA802" s="46"/>
      <c r="DB802" s="46"/>
      <c r="DC802" s="46"/>
      <c r="DD802" s="46"/>
      <c r="DE802" s="46"/>
      <c r="DF802" s="46"/>
      <c r="DG802" s="46"/>
      <c r="DH802" s="46"/>
      <c r="DI802" s="46"/>
      <c r="DJ802" s="46"/>
      <c r="DK802" s="46"/>
      <c r="DL802" s="46"/>
      <c r="DM802" s="46"/>
      <c r="DN802" s="46"/>
      <c r="DO802" s="46"/>
      <c r="DP802" s="46"/>
      <c r="DQ802" s="46"/>
      <c r="DR802" s="46"/>
      <c r="DS802" s="46"/>
      <c r="DT802" s="46"/>
      <c r="DU802" s="46"/>
      <c r="DV802" s="46"/>
      <c r="DW802" s="46"/>
      <c r="DX802" s="46"/>
      <c r="DY802" s="46"/>
      <c r="DZ802" s="46"/>
      <c r="EA802" s="46"/>
      <c r="EB802" s="46"/>
      <c r="EC802" s="46"/>
      <c r="ED802" s="46"/>
      <c r="EE802" s="46"/>
      <c r="EF802" s="46"/>
      <c r="EG802" s="46"/>
      <c r="EH802" s="46"/>
      <c r="EI802" s="46"/>
      <c r="EJ802" s="46"/>
      <c r="EK802" s="46"/>
      <c r="EL802" s="46"/>
      <c r="EM802" s="46"/>
      <c r="EN802" s="46"/>
      <c r="EO802" s="46"/>
      <c r="EP802" s="46"/>
      <c r="EQ802" s="46"/>
      <c r="ER802" s="46"/>
      <c r="ES802" s="46"/>
      <c r="ET802" s="46"/>
      <c r="EU802" s="46"/>
      <c r="EV802" s="46"/>
      <c r="EW802" s="46"/>
      <c r="EX802" s="46"/>
      <c r="EY802" s="46"/>
      <c r="EZ802" s="46"/>
      <c r="FA802" s="46"/>
      <c r="FB802" s="46"/>
      <c r="FC802" s="46"/>
      <c r="FD802" s="46"/>
      <c r="FE802" s="46"/>
      <c r="FF802" s="46"/>
      <c r="FG802" s="46"/>
      <c r="FH802" s="46"/>
      <c r="FI802" s="46"/>
      <c r="FJ802" s="46"/>
      <c r="FK802" s="46"/>
      <c r="FL802" s="46"/>
      <c r="FM802" s="46"/>
      <c r="FN802" s="46"/>
      <c r="FO802" s="46"/>
      <c r="FP802" s="46"/>
      <c r="FQ802" s="46"/>
      <c r="FR802" s="46"/>
      <c r="FS802" s="46"/>
      <c r="FT802" s="46"/>
      <c r="FU802" s="46"/>
      <c r="FV802" s="46"/>
      <c r="FW802" s="46"/>
      <c r="FX802" s="46"/>
      <c r="FY802" s="46"/>
      <c r="FZ802" s="46"/>
      <c r="GA802" s="46"/>
      <c r="GB802" s="46"/>
      <c r="GC802" s="46"/>
      <c r="GD802" s="46"/>
      <c r="GE802" s="46"/>
      <c r="GF802" s="46"/>
      <c r="GG802" s="46"/>
      <c r="GH802" s="46"/>
      <c r="GI802" s="46"/>
      <c r="GJ802" s="46"/>
      <c r="GK802" s="46"/>
      <c r="GL802" s="46"/>
      <c r="GM802" s="46"/>
      <c r="GN802" s="46"/>
      <c r="GO802" s="46"/>
      <c r="GP802" s="46"/>
      <c r="GQ802" s="46"/>
      <c r="GR802" s="46"/>
      <c r="GS802" s="46"/>
      <c r="GT802" s="46"/>
      <c r="GU802" s="46"/>
      <c r="GV802" s="46"/>
      <c r="GW802" s="46"/>
      <c r="GX802" s="46"/>
      <c r="GY802" s="46"/>
      <c r="GZ802" s="46"/>
      <c r="HA802" s="46"/>
      <c r="HB802" s="46"/>
      <c r="HC802" s="46"/>
      <c r="HD802" s="46"/>
      <c r="HE802" s="46"/>
      <c r="HF802" s="46"/>
    </row>
    <row r="803" spans="1:214" ht="11.25">
      <c r="A803" s="38" t="s">
        <v>1000</v>
      </c>
      <c r="B803" s="39">
        <v>4500150</v>
      </c>
      <c r="C803" s="39" t="s">
        <v>927</v>
      </c>
      <c r="D803" s="41">
        <v>0</v>
      </c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  <c r="AK803" s="46"/>
      <c r="AL803" s="46"/>
      <c r="AM803" s="46"/>
      <c r="AN803" s="46"/>
      <c r="AO803" s="46"/>
      <c r="AP803" s="46"/>
      <c r="AQ803" s="46"/>
      <c r="AR803" s="46"/>
      <c r="AS803" s="46"/>
      <c r="AT803" s="46"/>
      <c r="AU803" s="46"/>
      <c r="AV803" s="46"/>
      <c r="AW803" s="46"/>
      <c r="AX803" s="46"/>
      <c r="AY803" s="46"/>
      <c r="AZ803" s="46"/>
      <c r="BA803" s="46"/>
      <c r="BB803" s="46"/>
      <c r="BC803" s="46"/>
      <c r="BD803" s="46"/>
      <c r="BE803" s="46"/>
      <c r="BF803" s="46"/>
      <c r="BG803" s="46"/>
      <c r="BH803" s="46"/>
      <c r="BI803" s="46"/>
      <c r="BJ803" s="46"/>
      <c r="BK803" s="46"/>
      <c r="BL803" s="46"/>
      <c r="BM803" s="46"/>
      <c r="BN803" s="46"/>
      <c r="BO803" s="46"/>
      <c r="BP803" s="46"/>
      <c r="BQ803" s="46"/>
      <c r="BR803" s="46"/>
      <c r="BS803" s="46"/>
      <c r="BT803" s="46"/>
      <c r="BU803" s="46"/>
      <c r="BV803" s="46"/>
      <c r="BW803" s="46"/>
      <c r="BX803" s="46"/>
      <c r="BY803" s="46"/>
      <c r="BZ803" s="46"/>
      <c r="CA803" s="46"/>
      <c r="CB803" s="46"/>
      <c r="CC803" s="46"/>
      <c r="CD803" s="46"/>
      <c r="CE803" s="46"/>
      <c r="CF803" s="46"/>
      <c r="CG803" s="46"/>
      <c r="CH803" s="46"/>
      <c r="CI803" s="46"/>
      <c r="CJ803" s="46"/>
      <c r="CK803" s="46"/>
      <c r="CL803" s="46"/>
      <c r="CM803" s="46"/>
      <c r="CN803" s="46"/>
      <c r="CO803" s="46"/>
      <c r="CP803" s="46"/>
      <c r="CQ803" s="46"/>
      <c r="CR803" s="46"/>
      <c r="CS803" s="46"/>
      <c r="CT803" s="46"/>
      <c r="CU803" s="46"/>
      <c r="CV803" s="46"/>
      <c r="CW803" s="46"/>
      <c r="CX803" s="46"/>
      <c r="CY803" s="46"/>
      <c r="CZ803" s="46"/>
      <c r="DA803" s="46"/>
      <c r="DB803" s="46"/>
      <c r="DC803" s="46"/>
      <c r="DD803" s="46"/>
      <c r="DE803" s="46"/>
      <c r="DF803" s="46"/>
      <c r="DG803" s="46"/>
      <c r="DH803" s="46"/>
      <c r="DI803" s="46"/>
      <c r="DJ803" s="46"/>
      <c r="DK803" s="46"/>
      <c r="DL803" s="46"/>
      <c r="DM803" s="46"/>
      <c r="DN803" s="46"/>
      <c r="DO803" s="46"/>
      <c r="DP803" s="46"/>
      <c r="DQ803" s="46"/>
      <c r="DR803" s="46"/>
      <c r="DS803" s="46"/>
      <c r="DT803" s="46"/>
      <c r="DU803" s="46"/>
      <c r="DV803" s="46"/>
      <c r="DW803" s="46"/>
      <c r="DX803" s="46"/>
      <c r="DY803" s="46"/>
      <c r="DZ803" s="46"/>
      <c r="EA803" s="46"/>
      <c r="EB803" s="46"/>
      <c r="EC803" s="46"/>
      <c r="ED803" s="46"/>
      <c r="EE803" s="46"/>
      <c r="EF803" s="46"/>
      <c r="EG803" s="46"/>
      <c r="EH803" s="46"/>
      <c r="EI803" s="46"/>
      <c r="EJ803" s="46"/>
      <c r="EK803" s="46"/>
      <c r="EL803" s="46"/>
      <c r="EM803" s="46"/>
      <c r="EN803" s="46"/>
      <c r="EO803" s="46"/>
      <c r="EP803" s="46"/>
      <c r="EQ803" s="46"/>
      <c r="ER803" s="46"/>
      <c r="ES803" s="46"/>
      <c r="ET803" s="46"/>
      <c r="EU803" s="46"/>
      <c r="EV803" s="46"/>
      <c r="EW803" s="46"/>
      <c r="EX803" s="46"/>
      <c r="EY803" s="46"/>
      <c r="EZ803" s="46"/>
      <c r="FA803" s="46"/>
      <c r="FB803" s="46"/>
      <c r="FC803" s="46"/>
      <c r="FD803" s="46"/>
      <c r="FE803" s="46"/>
      <c r="FF803" s="46"/>
      <c r="FG803" s="46"/>
      <c r="FH803" s="46"/>
      <c r="FI803" s="46"/>
      <c r="FJ803" s="46"/>
      <c r="FK803" s="46"/>
      <c r="FL803" s="46"/>
      <c r="FM803" s="46"/>
      <c r="FN803" s="46"/>
      <c r="FO803" s="46"/>
      <c r="FP803" s="46"/>
      <c r="FQ803" s="46"/>
      <c r="FR803" s="46"/>
      <c r="FS803" s="46"/>
      <c r="FT803" s="46"/>
      <c r="FU803" s="46"/>
      <c r="FV803" s="46"/>
      <c r="FW803" s="46"/>
      <c r="FX803" s="46"/>
      <c r="FY803" s="46"/>
      <c r="FZ803" s="46"/>
      <c r="GA803" s="46"/>
      <c r="GB803" s="46"/>
      <c r="GC803" s="46"/>
      <c r="GD803" s="46"/>
      <c r="GE803" s="46"/>
      <c r="GF803" s="46"/>
      <c r="GG803" s="46"/>
      <c r="GH803" s="46"/>
      <c r="GI803" s="46"/>
      <c r="GJ803" s="46"/>
      <c r="GK803" s="46"/>
      <c r="GL803" s="46"/>
      <c r="GM803" s="46"/>
      <c r="GN803" s="46"/>
      <c r="GO803" s="46"/>
      <c r="GP803" s="46"/>
      <c r="GQ803" s="46"/>
      <c r="GR803" s="46"/>
      <c r="GS803" s="46"/>
      <c r="GT803" s="46"/>
      <c r="GU803" s="46"/>
      <c r="GV803" s="46"/>
      <c r="GW803" s="46"/>
      <c r="GX803" s="46"/>
      <c r="GY803" s="46"/>
      <c r="GZ803" s="46"/>
      <c r="HA803" s="46"/>
      <c r="HB803" s="46"/>
      <c r="HC803" s="46"/>
      <c r="HD803" s="46"/>
      <c r="HE803" s="46"/>
      <c r="HF803" s="46"/>
    </row>
    <row r="804" spans="1:214" ht="22.5">
      <c r="A804" s="42" t="s">
        <v>1001</v>
      </c>
      <c r="B804" s="39">
        <v>3101901</v>
      </c>
      <c r="C804" s="39" t="s">
        <v>901</v>
      </c>
      <c r="D804" s="41">
        <v>116057</v>
      </c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  <c r="AK804" s="46"/>
      <c r="AL804" s="46"/>
      <c r="AM804" s="46"/>
      <c r="AN804" s="46"/>
      <c r="AO804" s="46"/>
      <c r="AP804" s="46"/>
      <c r="AQ804" s="46"/>
      <c r="AR804" s="46"/>
      <c r="AS804" s="46"/>
      <c r="AT804" s="46"/>
      <c r="AU804" s="46"/>
      <c r="AV804" s="46"/>
      <c r="AW804" s="46"/>
      <c r="AX804" s="46"/>
      <c r="AY804" s="46"/>
      <c r="AZ804" s="46"/>
      <c r="BA804" s="46"/>
      <c r="BB804" s="46"/>
      <c r="BC804" s="46"/>
      <c r="BD804" s="46"/>
      <c r="BE804" s="46"/>
      <c r="BF804" s="46"/>
      <c r="BG804" s="46"/>
      <c r="BH804" s="46"/>
      <c r="BI804" s="46"/>
      <c r="BJ804" s="46"/>
      <c r="BK804" s="46"/>
      <c r="BL804" s="46"/>
      <c r="BM804" s="46"/>
      <c r="BN804" s="46"/>
      <c r="BO804" s="46"/>
      <c r="BP804" s="46"/>
      <c r="BQ804" s="46"/>
      <c r="BR804" s="46"/>
      <c r="BS804" s="46"/>
      <c r="BT804" s="46"/>
      <c r="BU804" s="46"/>
      <c r="BV804" s="46"/>
      <c r="BW804" s="46"/>
      <c r="BX804" s="46"/>
      <c r="BY804" s="46"/>
      <c r="BZ804" s="46"/>
      <c r="CA804" s="46"/>
      <c r="CB804" s="46"/>
      <c r="CC804" s="46"/>
      <c r="CD804" s="46"/>
      <c r="CE804" s="46"/>
      <c r="CF804" s="46"/>
      <c r="CG804" s="46"/>
      <c r="CH804" s="46"/>
      <c r="CI804" s="46"/>
      <c r="CJ804" s="46"/>
      <c r="CK804" s="46"/>
      <c r="CL804" s="46"/>
      <c r="CM804" s="46"/>
      <c r="CN804" s="46"/>
      <c r="CO804" s="46"/>
      <c r="CP804" s="46"/>
      <c r="CQ804" s="46"/>
      <c r="CR804" s="46"/>
      <c r="CS804" s="46"/>
      <c r="CT804" s="46"/>
      <c r="CU804" s="46"/>
      <c r="CV804" s="46"/>
      <c r="CW804" s="46"/>
      <c r="CX804" s="46"/>
      <c r="CY804" s="46"/>
      <c r="CZ804" s="46"/>
      <c r="DA804" s="46"/>
      <c r="DB804" s="46"/>
      <c r="DC804" s="46"/>
      <c r="DD804" s="46"/>
      <c r="DE804" s="46"/>
      <c r="DF804" s="46"/>
      <c r="DG804" s="46"/>
      <c r="DH804" s="46"/>
      <c r="DI804" s="46"/>
      <c r="DJ804" s="46"/>
      <c r="DK804" s="46"/>
      <c r="DL804" s="46"/>
      <c r="DM804" s="46"/>
      <c r="DN804" s="46"/>
      <c r="DO804" s="46"/>
      <c r="DP804" s="46"/>
      <c r="DQ804" s="46"/>
      <c r="DR804" s="46"/>
      <c r="DS804" s="46"/>
      <c r="DT804" s="46"/>
      <c r="DU804" s="46"/>
      <c r="DV804" s="46"/>
      <c r="DW804" s="46"/>
      <c r="DX804" s="46"/>
      <c r="DY804" s="46"/>
      <c r="DZ804" s="46"/>
      <c r="EA804" s="46"/>
      <c r="EB804" s="46"/>
      <c r="EC804" s="46"/>
      <c r="ED804" s="46"/>
      <c r="EE804" s="46"/>
      <c r="EF804" s="46"/>
      <c r="EG804" s="46"/>
      <c r="EH804" s="46"/>
      <c r="EI804" s="46"/>
      <c r="EJ804" s="46"/>
      <c r="EK804" s="46"/>
      <c r="EL804" s="46"/>
      <c r="EM804" s="46"/>
      <c r="EN804" s="46"/>
      <c r="EO804" s="46"/>
      <c r="EP804" s="46"/>
      <c r="EQ804" s="46"/>
      <c r="ER804" s="46"/>
      <c r="ES804" s="46"/>
      <c r="ET804" s="46"/>
      <c r="EU804" s="46"/>
      <c r="EV804" s="46"/>
      <c r="EW804" s="46"/>
      <c r="EX804" s="46"/>
      <c r="EY804" s="46"/>
      <c r="EZ804" s="46"/>
      <c r="FA804" s="46"/>
      <c r="FB804" s="46"/>
      <c r="FC804" s="46"/>
      <c r="FD804" s="46"/>
      <c r="FE804" s="46"/>
      <c r="FF804" s="46"/>
      <c r="FG804" s="46"/>
      <c r="FH804" s="46"/>
      <c r="FI804" s="46"/>
      <c r="FJ804" s="46"/>
      <c r="FK804" s="46"/>
      <c r="FL804" s="46"/>
      <c r="FM804" s="46"/>
      <c r="FN804" s="46"/>
      <c r="FO804" s="46"/>
      <c r="FP804" s="46"/>
      <c r="FQ804" s="46"/>
      <c r="FR804" s="46"/>
      <c r="FS804" s="46"/>
      <c r="FT804" s="46"/>
      <c r="FU804" s="46"/>
      <c r="FV804" s="46"/>
      <c r="FW804" s="46"/>
      <c r="FX804" s="46"/>
      <c r="FY804" s="46"/>
      <c r="FZ804" s="46"/>
      <c r="GA804" s="46"/>
      <c r="GB804" s="46"/>
      <c r="GC804" s="46"/>
      <c r="GD804" s="46"/>
      <c r="GE804" s="46"/>
      <c r="GF804" s="46"/>
      <c r="GG804" s="46"/>
      <c r="GH804" s="46"/>
      <c r="GI804" s="46"/>
      <c r="GJ804" s="46"/>
      <c r="GK804" s="46"/>
      <c r="GL804" s="46"/>
      <c r="GM804" s="46"/>
      <c r="GN804" s="46"/>
      <c r="GO804" s="46"/>
      <c r="GP804" s="46"/>
      <c r="GQ804" s="46"/>
      <c r="GR804" s="46"/>
      <c r="GS804" s="46"/>
      <c r="GT804" s="46"/>
      <c r="GU804" s="46"/>
      <c r="GV804" s="46"/>
      <c r="GW804" s="46"/>
      <c r="GX804" s="46"/>
      <c r="GY804" s="46"/>
      <c r="GZ804" s="46"/>
      <c r="HA804" s="46"/>
      <c r="HB804" s="46"/>
      <c r="HC804" s="46"/>
      <c r="HD804" s="46"/>
      <c r="HE804" s="46"/>
      <c r="HF804" s="46"/>
    </row>
    <row r="805" spans="1:214" ht="11.25">
      <c r="A805" s="42" t="s">
        <v>1001</v>
      </c>
      <c r="B805" s="39">
        <v>3101902</v>
      </c>
      <c r="C805" s="39" t="s">
        <v>480</v>
      </c>
      <c r="D805" s="41">
        <v>0</v>
      </c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  <c r="AK805" s="46"/>
      <c r="AL805" s="46"/>
      <c r="AM805" s="46"/>
      <c r="AN805" s="46"/>
      <c r="AO805" s="46"/>
      <c r="AP805" s="46"/>
      <c r="AQ805" s="46"/>
      <c r="AR805" s="46"/>
      <c r="AS805" s="46"/>
      <c r="AT805" s="46"/>
      <c r="AU805" s="46"/>
      <c r="AV805" s="46"/>
      <c r="AW805" s="46"/>
      <c r="AX805" s="46"/>
      <c r="AY805" s="46"/>
      <c r="AZ805" s="46"/>
      <c r="BA805" s="46"/>
      <c r="BB805" s="46"/>
      <c r="BC805" s="46"/>
      <c r="BD805" s="46"/>
      <c r="BE805" s="46"/>
      <c r="BF805" s="46"/>
      <c r="BG805" s="46"/>
      <c r="BH805" s="46"/>
      <c r="BI805" s="46"/>
      <c r="BJ805" s="46"/>
      <c r="BK805" s="46"/>
      <c r="BL805" s="46"/>
      <c r="BM805" s="46"/>
      <c r="BN805" s="46"/>
      <c r="BO805" s="46"/>
      <c r="BP805" s="46"/>
      <c r="BQ805" s="46"/>
      <c r="BR805" s="46"/>
      <c r="BS805" s="46"/>
      <c r="BT805" s="46"/>
      <c r="BU805" s="46"/>
      <c r="BV805" s="46"/>
      <c r="BW805" s="46"/>
      <c r="BX805" s="46"/>
      <c r="BY805" s="46"/>
      <c r="BZ805" s="46"/>
      <c r="CA805" s="46"/>
      <c r="CB805" s="46"/>
      <c r="CC805" s="46"/>
      <c r="CD805" s="46"/>
      <c r="CE805" s="46"/>
      <c r="CF805" s="46"/>
      <c r="CG805" s="46"/>
      <c r="CH805" s="46"/>
      <c r="CI805" s="46"/>
      <c r="CJ805" s="46"/>
      <c r="CK805" s="46"/>
      <c r="CL805" s="46"/>
      <c r="CM805" s="46"/>
      <c r="CN805" s="46"/>
      <c r="CO805" s="46"/>
      <c r="CP805" s="46"/>
      <c r="CQ805" s="46"/>
      <c r="CR805" s="46"/>
      <c r="CS805" s="46"/>
      <c r="CT805" s="46"/>
      <c r="CU805" s="46"/>
      <c r="CV805" s="46"/>
      <c r="CW805" s="46"/>
      <c r="CX805" s="46"/>
      <c r="CY805" s="46"/>
      <c r="CZ805" s="46"/>
      <c r="DA805" s="46"/>
      <c r="DB805" s="46"/>
      <c r="DC805" s="46"/>
      <c r="DD805" s="46"/>
      <c r="DE805" s="46"/>
      <c r="DF805" s="46"/>
      <c r="DG805" s="46"/>
      <c r="DH805" s="46"/>
      <c r="DI805" s="46"/>
      <c r="DJ805" s="46"/>
      <c r="DK805" s="46"/>
      <c r="DL805" s="46"/>
      <c r="DM805" s="46"/>
      <c r="DN805" s="46"/>
      <c r="DO805" s="46"/>
      <c r="DP805" s="46"/>
      <c r="DQ805" s="46"/>
      <c r="DR805" s="46"/>
      <c r="DS805" s="46"/>
      <c r="DT805" s="46"/>
      <c r="DU805" s="46"/>
      <c r="DV805" s="46"/>
      <c r="DW805" s="46"/>
      <c r="DX805" s="46"/>
      <c r="DY805" s="46"/>
      <c r="DZ805" s="46"/>
      <c r="EA805" s="46"/>
      <c r="EB805" s="46"/>
      <c r="EC805" s="46"/>
      <c r="ED805" s="46"/>
      <c r="EE805" s="46"/>
      <c r="EF805" s="46"/>
      <c r="EG805" s="46"/>
      <c r="EH805" s="46"/>
      <c r="EI805" s="46"/>
      <c r="EJ805" s="46"/>
      <c r="EK805" s="46"/>
      <c r="EL805" s="46"/>
      <c r="EM805" s="46"/>
      <c r="EN805" s="46"/>
      <c r="EO805" s="46"/>
      <c r="EP805" s="46"/>
      <c r="EQ805" s="46"/>
      <c r="ER805" s="46"/>
      <c r="ES805" s="46"/>
      <c r="ET805" s="46"/>
      <c r="EU805" s="46"/>
      <c r="EV805" s="46"/>
      <c r="EW805" s="46"/>
      <c r="EX805" s="46"/>
      <c r="EY805" s="46"/>
      <c r="EZ805" s="46"/>
      <c r="FA805" s="46"/>
      <c r="FB805" s="46"/>
      <c r="FC805" s="46"/>
      <c r="FD805" s="46"/>
      <c r="FE805" s="46"/>
      <c r="FF805" s="46"/>
      <c r="FG805" s="46"/>
      <c r="FH805" s="46"/>
      <c r="FI805" s="46"/>
      <c r="FJ805" s="46"/>
      <c r="FK805" s="46"/>
      <c r="FL805" s="46"/>
      <c r="FM805" s="46"/>
      <c r="FN805" s="46"/>
      <c r="FO805" s="46"/>
      <c r="FP805" s="46"/>
      <c r="FQ805" s="46"/>
      <c r="FR805" s="46"/>
      <c r="FS805" s="46"/>
      <c r="FT805" s="46"/>
      <c r="FU805" s="46"/>
      <c r="FV805" s="46"/>
      <c r="FW805" s="46"/>
      <c r="FX805" s="46"/>
      <c r="FY805" s="46"/>
      <c r="FZ805" s="46"/>
      <c r="GA805" s="46"/>
      <c r="GB805" s="46"/>
      <c r="GC805" s="46"/>
      <c r="GD805" s="46"/>
      <c r="GE805" s="46"/>
      <c r="GF805" s="46"/>
      <c r="GG805" s="46"/>
      <c r="GH805" s="46"/>
      <c r="GI805" s="46"/>
      <c r="GJ805" s="46"/>
      <c r="GK805" s="46"/>
      <c r="GL805" s="46"/>
      <c r="GM805" s="46"/>
      <c r="GN805" s="46"/>
      <c r="GO805" s="46"/>
      <c r="GP805" s="46"/>
      <c r="GQ805" s="46"/>
      <c r="GR805" s="46"/>
      <c r="GS805" s="46"/>
      <c r="GT805" s="46"/>
      <c r="GU805" s="46"/>
      <c r="GV805" s="46"/>
      <c r="GW805" s="46"/>
      <c r="GX805" s="46"/>
      <c r="GY805" s="46"/>
      <c r="GZ805" s="46"/>
      <c r="HA805" s="46"/>
      <c r="HB805" s="46"/>
      <c r="HC805" s="46"/>
      <c r="HD805" s="46"/>
      <c r="HE805" s="46"/>
      <c r="HF805" s="46"/>
    </row>
    <row r="806" spans="1:214" ht="11.25">
      <c r="A806" s="38" t="s">
        <v>1000</v>
      </c>
      <c r="B806" s="36" t="s">
        <v>928</v>
      </c>
      <c r="C806" s="36" t="s">
        <v>929</v>
      </c>
      <c r="D806" s="37">
        <f>D807</f>
        <v>0</v>
      </c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  <c r="AK806" s="46"/>
      <c r="AL806" s="46"/>
      <c r="AM806" s="46"/>
      <c r="AN806" s="46"/>
      <c r="AO806" s="46"/>
      <c r="AP806" s="46"/>
      <c r="AQ806" s="46"/>
      <c r="AR806" s="46"/>
      <c r="AS806" s="46"/>
      <c r="AT806" s="46"/>
      <c r="AU806" s="46"/>
      <c r="AV806" s="46"/>
      <c r="AW806" s="46"/>
      <c r="AX806" s="46"/>
      <c r="AY806" s="46"/>
      <c r="AZ806" s="46"/>
      <c r="BA806" s="46"/>
      <c r="BB806" s="46"/>
      <c r="BC806" s="46"/>
      <c r="BD806" s="46"/>
      <c r="BE806" s="46"/>
      <c r="BF806" s="46"/>
      <c r="BG806" s="46"/>
      <c r="BH806" s="46"/>
      <c r="BI806" s="46"/>
      <c r="BJ806" s="46"/>
      <c r="BK806" s="46"/>
      <c r="BL806" s="46"/>
      <c r="BM806" s="46"/>
      <c r="BN806" s="46"/>
      <c r="BO806" s="46"/>
      <c r="BP806" s="46"/>
      <c r="BQ806" s="46"/>
      <c r="BR806" s="46"/>
      <c r="BS806" s="46"/>
      <c r="BT806" s="46"/>
      <c r="BU806" s="46"/>
      <c r="BV806" s="46"/>
      <c r="BW806" s="46"/>
      <c r="BX806" s="46"/>
      <c r="BY806" s="46"/>
      <c r="BZ806" s="46"/>
      <c r="CA806" s="46"/>
      <c r="CB806" s="46"/>
      <c r="CC806" s="46"/>
      <c r="CD806" s="46"/>
      <c r="CE806" s="46"/>
      <c r="CF806" s="46"/>
      <c r="CG806" s="46"/>
      <c r="CH806" s="46"/>
      <c r="CI806" s="46"/>
      <c r="CJ806" s="46"/>
      <c r="CK806" s="46"/>
      <c r="CL806" s="46"/>
      <c r="CM806" s="46"/>
      <c r="CN806" s="46"/>
      <c r="CO806" s="46"/>
      <c r="CP806" s="46"/>
      <c r="CQ806" s="46"/>
      <c r="CR806" s="46"/>
      <c r="CS806" s="46"/>
      <c r="CT806" s="46"/>
      <c r="CU806" s="46"/>
      <c r="CV806" s="46"/>
      <c r="CW806" s="46"/>
      <c r="CX806" s="46"/>
      <c r="CY806" s="46"/>
      <c r="CZ806" s="46"/>
      <c r="DA806" s="46"/>
      <c r="DB806" s="46"/>
      <c r="DC806" s="46"/>
      <c r="DD806" s="46"/>
      <c r="DE806" s="46"/>
      <c r="DF806" s="46"/>
      <c r="DG806" s="46"/>
      <c r="DH806" s="46"/>
      <c r="DI806" s="46"/>
      <c r="DJ806" s="46"/>
      <c r="DK806" s="46"/>
      <c r="DL806" s="46"/>
      <c r="DM806" s="46"/>
      <c r="DN806" s="46"/>
      <c r="DO806" s="46"/>
      <c r="DP806" s="46"/>
      <c r="DQ806" s="46"/>
      <c r="DR806" s="46"/>
      <c r="DS806" s="46"/>
      <c r="DT806" s="46"/>
      <c r="DU806" s="46"/>
      <c r="DV806" s="46"/>
      <c r="DW806" s="46"/>
      <c r="DX806" s="46"/>
      <c r="DY806" s="46"/>
      <c r="DZ806" s="46"/>
      <c r="EA806" s="46"/>
      <c r="EB806" s="46"/>
      <c r="EC806" s="46"/>
      <c r="ED806" s="46"/>
      <c r="EE806" s="46"/>
      <c r="EF806" s="46"/>
      <c r="EG806" s="46"/>
      <c r="EH806" s="46"/>
      <c r="EI806" s="46"/>
      <c r="EJ806" s="46"/>
      <c r="EK806" s="46"/>
      <c r="EL806" s="46"/>
      <c r="EM806" s="46"/>
      <c r="EN806" s="46"/>
      <c r="EO806" s="46"/>
      <c r="EP806" s="46"/>
      <c r="EQ806" s="46"/>
      <c r="ER806" s="46"/>
      <c r="ES806" s="46"/>
      <c r="ET806" s="46"/>
      <c r="EU806" s="46"/>
      <c r="EV806" s="46"/>
      <c r="EW806" s="46"/>
      <c r="EX806" s="46"/>
      <c r="EY806" s="46"/>
      <c r="EZ806" s="46"/>
      <c r="FA806" s="46"/>
      <c r="FB806" s="46"/>
      <c r="FC806" s="46"/>
      <c r="FD806" s="46"/>
      <c r="FE806" s="46"/>
      <c r="FF806" s="46"/>
      <c r="FG806" s="46"/>
      <c r="FH806" s="46"/>
      <c r="FI806" s="46"/>
      <c r="FJ806" s="46"/>
      <c r="FK806" s="46"/>
      <c r="FL806" s="46"/>
      <c r="FM806" s="46"/>
      <c r="FN806" s="46"/>
      <c r="FO806" s="46"/>
      <c r="FP806" s="46"/>
      <c r="FQ806" s="46"/>
      <c r="FR806" s="46"/>
      <c r="FS806" s="46"/>
      <c r="FT806" s="46"/>
      <c r="FU806" s="46"/>
      <c r="FV806" s="46"/>
      <c r="FW806" s="46"/>
      <c r="FX806" s="46"/>
      <c r="FY806" s="46"/>
      <c r="FZ806" s="46"/>
      <c r="GA806" s="46"/>
      <c r="GB806" s="46"/>
      <c r="GC806" s="46"/>
      <c r="GD806" s="46"/>
      <c r="GE806" s="46"/>
      <c r="GF806" s="46"/>
      <c r="GG806" s="46"/>
      <c r="GH806" s="46"/>
      <c r="GI806" s="46"/>
      <c r="GJ806" s="46"/>
      <c r="GK806" s="46"/>
      <c r="GL806" s="46"/>
      <c r="GM806" s="46"/>
      <c r="GN806" s="46"/>
      <c r="GO806" s="46"/>
      <c r="GP806" s="46"/>
      <c r="GQ806" s="46"/>
      <c r="GR806" s="46"/>
      <c r="GS806" s="46"/>
      <c r="GT806" s="46"/>
      <c r="GU806" s="46"/>
      <c r="GV806" s="46"/>
      <c r="GW806" s="46"/>
      <c r="GX806" s="46"/>
      <c r="GY806" s="46"/>
      <c r="GZ806" s="46"/>
      <c r="HA806" s="46"/>
      <c r="HB806" s="46"/>
      <c r="HC806" s="46"/>
      <c r="HD806" s="46"/>
      <c r="HE806" s="46"/>
      <c r="HF806" s="46"/>
    </row>
    <row r="807" spans="1:214" ht="11.25">
      <c r="A807" s="38" t="s">
        <v>1000</v>
      </c>
      <c r="B807" s="39">
        <v>4500104</v>
      </c>
      <c r="C807" s="39" t="s">
        <v>930</v>
      </c>
      <c r="D807" s="41">
        <v>0</v>
      </c>
      <c r="E807" s="47"/>
      <c r="F807" s="48"/>
      <c r="G807" s="47"/>
      <c r="H807" s="47"/>
      <c r="I807" s="47"/>
      <c r="J807" s="48"/>
      <c r="K807" s="47"/>
      <c r="L807" s="47"/>
      <c r="M807" s="48"/>
      <c r="N807" s="47"/>
      <c r="O807" s="47"/>
      <c r="P807" s="48"/>
      <c r="Q807" s="47"/>
      <c r="R807" s="47"/>
      <c r="S807" s="48"/>
      <c r="T807" s="47"/>
      <c r="U807" s="47"/>
      <c r="V807" s="48"/>
      <c r="W807" s="47"/>
      <c r="X807" s="47"/>
      <c r="Y807" s="48"/>
      <c r="Z807" s="47"/>
      <c r="AA807" s="47"/>
      <c r="AB807" s="48"/>
      <c r="AC807" s="47"/>
      <c r="AD807" s="47"/>
      <c r="AE807" s="48"/>
      <c r="AF807" s="47"/>
      <c r="AG807" s="47"/>
      <c r="AH807" s="48"/>
      <c r="AI807" s="47"/>
      <c r="AJ807" s="47"/>
      <c r="AK807" s="48"/>
      <c r="AL807" s="47"/>
      <c r="AM807" s="47"/>
      <c r="AN807" s="48"/>
      <c r="AO807" s="47"/>
      <c r="AP807" s="47"/>
      <c r="AQ807" s="48"/>
      <c r="AR807" s="47"/>
      <c r="AS807" s="47"/>
      <c r="AT807" s="48"/>
      <c r="AU807" s="47"/>
      <c r="AV807" s="47"/>
      <c r="AW807" s="48"/>
      <c r="AX807" s="47"/>
      <c r="AY807" s="47"/>
      <c r="AZ807" s="48"/>
      <c r="BA807" s="47"/>
      <c r="BB807" s="47"/>
      <c r="BC807" s="48"/>
      <c r="BD807" s="47"/>
      <c r="BE807" s="47"/>
      <c r="BF807" s="48"/>
      <c r="BG807" s="47"/>
      <c r="BH807" s="47"/>
      <c r="BI807" s="48"/>
      <c r="BJ807" s="47"/>
      <c r="BK807" s="47"/>
      <c r="BL807" s="48"/>
      <c r="BM807" s="47"/>
      <c r="BN807" s="47"/>
      <c r="BO807" s="48"/>
      <c r="BP807" s="47"/>
      <c r="BQ807" s="47"/>
      <c r="BR807" s="48"/>
      <c r="BS807" s="47"/>
      <c r="BT807" s="47"/>
      <c r="BU807" s="48"/>
      <c r="BV807" s="47"/>
      <c r="BW807" s="47"/>
      <c r="BX807" s="48"/>
      <c r="BY807" s="47"/>
      <c r="BZ807" s="47"/>
      <c r="CA807" s="48"/>
      <c r="CB807" s="47"/>
      <c r="CC807" s="47"/>
      <c r="CD807" s="48"/>
      <c r="CE807" s="47"/>
      <c r="CF807" s="47"/>
      <c r="CG807" s="48"/>
      <c r="CH807" s="47"/>
      <c r="CI807" s="47"/>
      <c r="CJ807" s="48"/>
      <c r="CK807" s="47"/>
      <c r="CL807" s="47"/>
      <c r="CM807" s="48"/>
      <c r="CN807" s="47"/>
      <c r="CO807" s="47"/>
      <c r="CP807" s="48"/>
      <c r="CQ807" s="47"/>
      <c r="CR807" s="47"/>
      <c r="CS807" s="48"/>
      <c r="CT807" s="47"/>
      <c r="CU807" s="47"/>
      <c r="CV807" s="48"/>
      <c r="CW807" s="47"/>
      <c r="CX807" s="47"/>
      <c r="CY807" s="48"/>
      <c r="CZ807" s="47"/>
      <c r="DA807" s="47"/>
      <c r="DB807" s="48"/>
      <c r="DC807" s="47"/>
      <c r="DD807" s="47"/>
      <c r="DE807" s="48"/>
      <c r="DF807" s="47"/>
      <c r="DG807" s="47"/>
      <c r="DH807" s="48"/>
      <c r="DI807" s="47"/>
      <c r="DJ807" s="47"/>
      <c r="DK807" s="48"/>
      <c r="DL807" s="47"/>
      <c r="DM807" s="47"/>
      <c r="DN807" s="48"/>
      <c r="DO807" s="47"/>
      <c r="DP807" s="47"/>
      <c r="DQ807" s="48"/>
      <c r="DR807" s="47"/>
      <c r="DS807" s="47"/>
      <c r="DT807" s="48"/>
      <c r="DU807" s="47"/>
      <c r="DV807" s="47"/>
      <c r="DW807" s="48"/>
      <c r="DX807" s="47"/>
      <c r="DY807" s="47"/>
      <c r="DZ807" s="48"/>
      <c r="EA807" s="47"/>
      <c r="EB807" s="47"/>
      <c r="EC807" s="48"/>
      <c r="ED807" s="47"/>
      <c r="EE807" s="47"/>
      <c r="EF807" s="48"/>
      <c r="EG807" s="47"/>
      <c r="EH807" s="47"/>
      <c r="EI807" s="48"/>
      <c r="EJ807" s="47"/>
      <c r="EK807" s="47"/>
      <c r="EL807" s="48"/>
      <c r="EM807" s="47"/>
      <c r="EN807" s="47"/>
      <c r="EO807" s="48"/>
      <c r="EP807" s="47"/>
      <c r="EQ807" s="47"/>
      <c r="ER807" s="48"/>
      <c r="ES807" s="47"/>
      <c r="ET807" s="47"/>
      <c r="EU807" s="48"/>
      <c r="EV807" s="47"/>
      <c r="EW807" s="47"/>
      <c r="EX807" s="48"/>
      <c r="EY807" s="47"/>
      <c r="EZ807" s="47"/>
      <c r="FA807" s="48"/>
      <c r="FB807" s="47"/>
      <c r="FC807" s="47"/>
      <c r="FD807" s="48"/>
      <c r="FE807" s="47"/>
      <c r="FF807" s="47"/>
      <c r="FG807" s="48"/>
      <c r="FH807" s="47"/>
      <c r="FI807" s="47"/>
      <c r="FJ807" s="48"/>
      <c r="FK807" s="47"/>
      <c r="FL807" s="47"/>
      <c r="FM807" s="48"/>
      <c r="FN807" s="47"/>
      <c r="FO807" s="47"/>
      <c r="FP807" s="48"/>
      <c r="FQ807" s="47"/>
      <c r="FR807" s="47"/>
      <c r="FS807" s="48"/>
      <c r="FT807" s="47"/>
      <c r="FU807" s="47"/>
      <c r="FV807" s="48"/>
      <c r="FW807" s="47"/>
      <c r="FX807" s="47"/>
      <c r="FY807" s="48"/>
      <c r="FZ807" s="47"/>
      <c r="GA807" s="47"/>
      <c r="GB807" s="48"/>
      <c r="GC807" s="47"/>
      <c r="GD807" s="47"/>
      <c r="GE807" s="48"/>
      <c r="GF807" s="47"/>
      <c r="GG807" s="47"/>
      <c r="GH807" s="48"/>
      <c r="GI807" s="47"/>
      <c r="GJ807" s="47"/>
      <c r="GK807" s="48"/>
      <c r="GL807" s="47"/>
      <c r="GM807" s="47"/>
      <c r="GN807" s="48"/>
      <c r="GO807" s="47"/>
      <c r="GP807" s="47"/>
      <c r="GQ807" s="48"/>
      <c r="GR807" s="47"/>
      <c r="GS807" s="47"/>
      <c r="GT807" s="48"/>
      <c r="GU807" s="47"/>
      <c r="GV807" s="47"/>
      <c r="GW807" s="48"/>
      <c r="GX807" s="47"/>
      <c r="GY807" s="47"/>
      <c r="GZ807" s="48"/>
      <c r="HA807" s="47"/>
      <c r="HB807" s="47"/>
      <c r="HC807" s="48"/>
      <c r="HD807" s="47"/>
      <c r="HE807" s="47"/>
      <c r="HF807" s="48"/>
    </row>
    <row r="808" spans="1:214" ht="21">
      <c r="A808" s="35">
        <v>1.2</v>
      </c>
      <c r="B808" s="36" t="s">
        <v>931</v>
      </c>
      <c r="C808" s="35" t="s">
        <v>932</v>
      </c>
      <c r="D808" s="37">
        <f>SUM(D809,D810)</f>
        <v>705372</v>
      </c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  <c r="AK808" s="46"/>
      <c r="AL808" s="46"/>
      <c r="AM808" s="46"/>
      <c r="AN808" s="46"/>
      <c r="AO808" s="46"/>
      <c r="AP808" s="46"/>
      <c r="AQ808" s="46"/>
      <c r="AR808" s="46"/>
      <c r="AS808" s="46"/>
      <c r="AT808" s="46"/>
      <c r="AU808" s="46"/>
      <c r="AV808" s="46"/>
      <c r="AW808" s="46"/>
      <c r="AX808" s="46"/>
      <c r="AY808" s="46"/>
      <c r="AZ808" s="46"/>
      <c r="BA808" s="46"/>
      <c r="BB808" s="46"/>
      <c r="BC808" s="46"/>
      <c r="BD808" s="46"/>
      <c r="BE808" s="46"/>
      <c r="BF808" s="46"/>
      <c r="BG808" s="46"/>
      <c r="BH808" s="46"/>
      <c r="BI808" s="46"/>
      <c r="BJ808" s="46"/>
      <c r="BK808" s="46"/>
      <c r="BL808" s="46"/>
      <c r="BM808" s="46"/>
      <c r="BN808" s="46"/>
      <c r="BO808" s="46"/>
      <c r="BP808" s="46"/>
      <c r="BQ808" s="46"/>
      <c r="BR808" s="46"/>
      <c r="BS808" s="46"/>
      <c r="BT808" s="46"/>
      <c r="BU808" s="46"/>
      <c r="BV808" s="46"/>
      <c r="BW808" s="46"/>
      <c r="BX808" s="46"/>
      <c r="BY808" s="46"/>
      <c r="BZ808" s="46"/>
      <c r="CA808" s="46"/>
      <c r="CB808" s="46"/>
      <c r="CC808" s="46"/>
      <c r="CD808" s="46"/>
      <c r="CE808" s="46"/>
      <c r="CF808" s="46"/>
      <c r="CG808" s="46"/>
      <c r="CH808" s="46"/>
      <c r="CI808" s="46"/>
      <c r="CJ808" s="46"/>
      <c r="CK808" s="46"/>
      <c r="CL808" s="46"/>
      <c r="CM808" s="46"/>
      <c r="CN808" s="46"/>
      <c r="CO808" s="46"/>
      <c r="CP808" s="46"/>
      <c r="CQ808" s="46"/>
      <c r="CR808" s="46"/>
      <c r="CS808" s="46"/>
      <c r="CT808" s="46"/>
      <c r="CU808" s="46"/>
      <c r="CV808" s="46"/>
      <c r="CW808" s="46"/>
      <c r="CX808" s="46"/>
      <c r="CY808" s="46"/>
      <c r="CZ808" s="46"/>
      <c r="DA808" s="46"/>
      <c r="DB808" s="46"/>
      <c r="DC808" s="46"/>
      <c r="DD808" s="46"/>
      <c r="DE808" s="46"/>
      <c r="DF808" s="46"/>
      <c r="DG808" s="46"/>
      <c r="DH808" s="46"/>
      <c r="DI808" s="46"/>
      <c r="DJ808" s="46"/>
      <c r="DK808" s="46"/>
      <c r="DL808" s="46"/>
      <c r="DM808" s="46"/>
      <c r="DN808" s="46"/>
      <c r="DO808" s="46"/>
      <c r="DP808" s="46"/>
      <c r="DQ808" s="46"/>
      <c r="DR808" s="46"/>
      <c r="DS808" s="46"/>
      <c r="DT808" s="46"/>
      <c r="DU808" s="46"/>
      <c r="DV808" s="46"/>
      <c r="DW808" s="46"/>
      <c r="DX808" s="46"/>
      <c r="DY808" s="46"/>
      <c r="DZ808" s="46"/>
      <c r="EA808" s="46"/>
      <c r="EB808" s="46"/>
      <c r="EC808" s="46"/>
      <c r="ED808" s="46"/>
      <c r="EE808" s="46"/>
      <c r="EF808" s="46"/>
      <c r="EG808" s="46"/>
      <c r="EH808" s="46"/>
      <c r="EI808" s="46"/>
      <c r="EJ808" s="46"/>
      <c r="EK808" s="46"/>
      <c r="EL808" s="46"/>
      <c r="EM808" s="46"/>
      <c r="EN808" s="46"/>
      <c r="EO808" s="46"/>
      <c r="EP808" s="46"/>
      <c r="EQ808" s="46"/>
      <c r="ER808" s="46"/>
      <c r="ES808" s="46"/>
      <c r="ET808" s="46"/>
      <c r="EU808" s="46"/>
      <c r="EV808" s="46"/>
      <c r="EW808" s="46"/>
      <c r="EX808" s="46"/>
      <c r="EY808" s="46"/>
      <c r="EZ808" s="46"/>
      <c r="FA808" s="46"/>
      <c r="FB808" s="46"/>
      <c r="FC808" s="46"/>
      <c r="FD808" s="46"/>
      <c r="FE808" s="46"/>
      <c r="FF808" s="46"/>
      <c r="FG808" s="46"/>
      <c r="FH808" s="46"/>
      <c r="FI808" s="46"/>
      <c r="FJ808" s="46"/>
      <c r="FK808" s="46"/>
      <c r="FL808" s="46"/>
      <c r="FM808" s="46"/>
      <c r="FN808" s="46"/>
      <c r="FO808" s="46"/>
      <c r="FP808" s="46"/>
      <c r="FQ808" s="46"/>
      <c r="FR808" s="46"/>
      <c r="FS808" s="46"/>
      <c r="FT808" s="46"/>
      <c r="FU808" s="46"/>
      <c r="FV808" s="46"/>
      <c r="FW808" s="46"/>
      <c r="FX808" s="46"/>
      <c r="FY808" s="46"/>
      <c r="FZ808" s="46"/>
      <c r="GA808" s="46"/>
      <c r="GB808" s="46"/>
      <c r="GC808" s="46"/>
      <c r="GD808" s="46"/>
      <c r="GE808" s="46"/>
      <c r="GF808" s="46"/>
      <c r="GG808" s="46"/>
      <c r="GH808" s="46"/>
      <c r="GI808" s="46"/>
      <c r="GJ808" s="46"/>
      <c r="GK808" s="46"/>
      <c r="GL808" s="46"/>
      <c r="GM808" s="46"/>
      <c r="GN808" s="46"/>
      <c r="GO808" s="46"/>
      <c r="GP808" s="46"/>
      <c r="GQ808" s="46"/>
      <c r="GR808" s="46"/>
      <c r="GS808" s="46"/>
      <c r="GT808" s="46"/>
      <c r="GU808" s="46"/>
      <c r="GV808" s="46"/>
      <c r="GW808" s="46"/>
      <c r="GX808" s="46"/>
      <c r="GY808" s="46"/>
      <c r="GZ808" s="46"/>
      <c r="HA808" s="46"/>
      <c r="HB808" s="46"/>
      <c r="HC808" s="46"/>
      <c r="HD808" s="46"/>
      <c r="HE808" s="46"/>
      <c r="HF808" s="46"/>
    </row>
    <row r="809" spans="1:214" ht="21">
      <c r="A809" s="38" t="s">
        <v>1000</v>
      </c>
      <c r="B809" s="36">
        <v>4</v>
      </c>
      <c r="C809" s="36" t="s">
        <v>82</v>
      </c>
      <c r="D809" s="37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  <c r="AK809" s="46"/>
      <c r="AL809" s="46"/>
      <c r="AM809" s="46"/>
      <c r="AN809" s="46"/>
      <c r="AO809" s="46"/>
      <c r="AP809" s="46"/>
      <c r="AQ809" s="46"/>
      <c r="AR809" s="46"/>
      <c r="AS809" s="46"/>
      <c r="AT809" s="46"/>
      <c r="AU809" s="46"/>
      <c r="AV809" s="46"/>
      <c r="AW809" s="46"/>
      <c r="AX809" s="46"/>
      <c r="AY809" s="46"/>
      <c r="AZ809" s="46"/>
      <c r="BA809" s="46"/>
      <c r="BB809" s="46"/>
      <c r="BC809" s="46"/>
      <c r="BD809" s="46"/>
      <c r="BE809" s="46"/>
      <c r="BF809" s="46"/>
      <c r="BG809" s="46"/>
      <c r="BH809" s="46"/>
      <c r="BI809" s="46"/>
      <c r="BJ809" s="46"/>
      <c r="BK809" s="46"/>
      <c r="BL809" s="46"/>
      <c r="BM809" s="46"/>
      <c r="BN809" s="46"/>
      <c r="BO809" s="46"/>
      <c r="BP809" s="46"/>
      <c r="BQ809" s="46"/>
      <c r="BR809" s="46"/>
      <c r="BS809" s="46"/>
      <c r="BT809" s="46"/>
      <c r="BU809" s="46"/>
      <c r="BV809" s="46"/>
      <c r="BW809" s="46"/>
      <c r="BX809" s="46"/>
      <c r="BY809" s="46"/>
      <c r="BZ809" s="46"/>
      <c r="CA809" s="46"/>
      <c r="CB809" s="46"/>
      <c r="CC809" s="46"/>
      <c r="CD809" s="46"/>
      <c r="CE809" s="46"/>
      <c r="CF809" s="46"/>
      <c r="CG809" s="46"/>
      <c r="CH809" s="46"/>
      <c r="CI809" s="46"/>
      <c r="CJ809" s="46"/>
      <c r="CK809" s="46"/>
      <c r="CL809" s="46"/>
      <c r="CM809" s="46"/>
      <c r="CN809" s="46"/>
      <c r="CO809" s="46"/>
      <c r="CP809" s="46"/>
      <c r="CQ809" s="46"/>
      <c r="CR809" s="46"/>
      <c r="CS809" s="46"/>
      <c r="CT809" s="46"/>
      <c r="CU809" s="46"/>
      <c r="CV809" s="46"/>
      <c r="CW809" s="46"/>
      <c r="CX809" s="46"/>
      <c r="CY809" s="46"/>
      <c r="CZ809" s="46"/>
      <c r="DA809" s="46"/>
      <c r="DB809" s="46"/>
      <c r="DC809" s="46"/>
      <c r="DD809" s="46"/>
      <c r="DE809" s="46"/>
      <c r="DF809" s="46"/>
      <c r="DG809" s="46"/>
      <c r="DH809" s="46"/>
      <c r="DI809" s="46"/>
      <c r="DJ809" s="46"/>
      <c r="DK809" s="46"/>
      <c r="DL809" s="46"/>
      <c r="DM809" s="46"/>
      <c r="DN809" s="46"/>
      <c r="DO809" s="46"/>
      <c r="DP809" s="46"/>
      <c r="DQ809" s="46"/>
      <c r="DR809" s="46"/>
      <c r="DS809" s="46"/>
      <c r="DT809" s="46"/>
      <c r="DU809" s="46"/>
      <c r="DV809" s="46"/>
      <c r="DW809" s="46"/>
      <c r="DX809" s="46"/>
      <c r="DY809" s="46"/>
      <c r="DZ809" s="46"/>
      <c r="EA809" s="46"/>
      <c r="EB809" s="46"/>
      <c r="EC809" s="46"/>
      <c r="ED809" s="46"/>
      <c r="EE809" s="46"/>
      <c r="EF809" s="46"/>
      <c r="EG809" s="46"/>
      <c r="EH809" s="46"/>
      <c r="EI809" s="46"/>
      <c r="EJ809" s="46"/>
      <c r="EK809" s="46"/>
      <c r="EL809" s="46"/>
      <c r="EM809" s="46"/>
      <c r="EN809" s="46"/>
      <c r="EO809" s="46"/>
      <c r="EP809" s="46"/>
      <c r="EQ809" s="46"/>
      <c r="ER809" s="46"/>
      <c r="ES809" s="46"/>
      <c r="ET809" s="46"/>
      <c r="EU809" s="46"/>
      <c r="EV809" s="46"/>
      <c r="EW809" s="46"/>
      <c r="EX809" s="46"/>
      <c r="EY809" s="46"/>
      <c r="EZ809" s="46"/>
      <c r="FA809" s="46"/>
      <c r="FB809" s="46"/>
      <c r="FC809" s="46"/>
      <c r="FD809" s="46"/>
      <c r="FE809" s="46"/>
      <c r="FF809" s="46"/>
      <c r="FG809" s="46"/>
      <c r="FH809" s="46"/>
      <c r="FI809" s="46"/>
      <c r="FJ809" s="46"/>
      <c r="FK809" s="46"/>
      <c r="FL809" s="46"/>
      <c r="FM809" s="46"/>
      <c r="FN809" s="46"/>
      <c r="FO809" s="46"/>
      <c r="FP809" s="46"/>
      <c r="FQ809" s="46"/>
      <c r="FR809" s="46"/>
      <c r="FS809" s="46"/>
      <c r="FT809" s="46"/>
      <c r="FU809" s="46"/>
      <c r="FV809" s="46"/>
      <c r="FW809" s="46"/>
      <c r="FX809" s="46"/>
      <c r="FY809" s="46"/>
      <c r="FZ809" s="46"/>
      <c r="GA809" s="46"/>
      <c r="GB809" s="46"/>
      <c r="GC809" s="46"/>
      <c r="GD809" s="46"/>
      <c r="GE809" s="46"/>
      <c r="GF809" s="46"/>
      <c r="GG809" s="46"/>
      <c r="GH809" s="46"/>
      <c r="GI809" s="46"/>
      <c r="GJ809" s="46"/>
      <c r="GK809" s="46"/>
      <c r="GL809" s="46"/>
      <c r="GM809" s="46"/>
      <c r="GN809" s="46"/>
      <c r="GO809" s="46"/>
      <c r="GP809" s="46"/>
      <c r="GQ809" s="46"/>
      <c r="GR809" s="46"/>
      <c r="GS809" s="46"/>
      <c r="GT809" s="46"/>
      <c r="GU809" s="46"/>
      <c r="GV809" s="46"/>
      <c r="GW809" s="46"/>
      <c r="GX809" s="46"/>
      <c r="GY809" s="46"/>
      <c r="GZ809" s="46"/>
      <c r="HA809" s="46"/>
      <c r="HB809" s="46"/>
      <c r="HC809" s="46"/>
      <c r="HD809" s="46"/>
      <c r="HE809" s="46"/>
      <c r="HF809" s="46"/>
    </row>
    <row r="810" spans="1:214" ht="11.25">
      <c r="A810" s="38" t="s">
        <v>1000</v>
      </c>
      <c r="B810" s="36">
        <v>5</v>
      </c>
      <c r="C810" s="36" t="s">
        <v>83</v>
      </c>
      <c r="D810" s="37">
        <f>D814+D816+D818+D819</f>
        <v>705372</v>
      </c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  <c r="AK810" s="46"/>
      <c r="AL810" s="46"/>
      <c r="AM810" s="46"/>
      <c r="AN810" s="46"/>
      <c r="AO810" s="46"/>
      <c r="AP810" s="46"/>
      <c r="AQ810" s="46"/>
      <c r="AR810" s="46"/>
      <c r="AS810" s="46"/>
      <c r="AT810" s="46"/>
      <c r="AU810" s="46"/>
      <c r="AV810" s="46"/>
      <c r="AW810" s="46"/>
      <c r="AX810" s="46"/>
      <c r="AY810" s="46"/>
      <c r="AZ810" s="46"/>
      <c r="BA810" s="46"/>
      <c r="BB810" s="46"/>
      <c r="BC810" s="46"/>
      <c r="BD810" s="46"/>
      <c r="BE810" s="46"/>
      <c r="BF810" s="46"/>
      <c r="BG810" s="46"/>
      <c r="BH810" s="46"/>
      <c r="BI810" s="46"/>
      <c r="BJ810" s="46"/>
      <c r="BK810" s="46"/>
      <c r="BL810" s="46"/>
      <c r="BM810" s="46"/>
      <c r="BN810" s="46"/>
      <c r="BO810" s="46"/>
      <c r="BP810" s="46"/>
      <c r="BQ810" s="46"/>
      <c r="BR810" s="46"/>
      <c r="BS810" s="46"/>
      <c r="BT810" s="46"/>
      <c r="BU810" s="46"/>
      <c r="BV810" s="46"/>
      <c r="BW810" s="46"/>
      <c r="BX810" s="46"/>
      <c r="BY810" s="46"/>
      <c r="BZ810" s="46"/>
      <c r="CA810" s="46"/>
      <c r="CB810" s="46"/>
      <c r="CC810" s="46"/>
      <c r="CD810" s="46"/>
      <c r="CE810" s="46"/>
      <c r="CF810" s="46"/>
      <c r="CG810" s="46"/>
      <c r="CH810" s="46"/>
      <c r="CI810" s="46"/>
      <c r="CJ810" s="46"/>
      <c r="CK810" s="46"/>
      <c r="CL810" s="46"/>
      <c r="CM810" s="46"/>
      <c r="CN810" s="46"/>
      <c r="CO810" s="46"/>
      <c r="CP810" s="46"/>
      <c r="CQ810" s="46"/>
      <c r="CR810" s="46"/>
      <c r="CS810" s="46"/>
      <c r="CT810" s="46"/>
      <c r="CU810" s="46"/>
      <c r="CV810" s="46"/>
      <c r="CW810" s="46"/>
      <c r="CX810" s="46"/>
      <c r="CY810" s="46"/>
      <c r="CZ810" s="46"/>
      <c r="DA810" s="46"/>
      <c r="DB810" s="46"/>
      <c r="DC810" s="46"/>
      <c r="DD810" s="46"/>
      <c r="DE810" s="46"/>
      <c r="DF810" s="46"/>
      <c r="DG810" s="46"/>
      <c r="DH810" s="46"/>
      <c r="DI810" s="46"/>
      <c r="DJ810" s="46"/>
      <c r="DK810" s="46"/>
      <c r="DL810" s="46"/>
      <c r="DM810" s="46"/>
      <c r="DN810" s="46"/>
      <c r="DO810" s="46"/>
      <c r="DP810" s="46"/>
      <c r="DQ810" s="46"/>
      <c r="DR810" s="46"/>
      <c r="DS810" s="46"/>
      <c r="DT810" s="46"/>
      <c r="DU810" s="46"/>
      <c r="DV810" s="46"/>
      <c r="DW810" s="46"/>
      <c r="DX810" s="46"/>
      <c r="DY810" s="46"/>
      <c r="DZ810" s="46"/>
      <c r="EA810" s="46"/>
      <c r="EB810" s="46"/>
      <c r="EC810" s="46"/>
      <c r="ED810" s="46"/>
      <c r="EE810" s="46"/>
      <c r="EF810" s="46"/>
      <c r="EG810" s="46"/>
      <c r="EH810" s="46"/>
      <c r="EI810" s="46"/>
      <c r="EJ810" s="46"/>
      <c r="EK810" s="46"/>
      <c r="EL810" s="46"/>
      <c r="EM810" s="46"/>
      <c r="EN810" s="46"/>
      <c r="EO810" s="46"/>
      <c r="EP810" s="46"/>
      <c r="EQ810" s="46"/>
      <c r="ER810" s="46"/>
      <c r="ES810" s="46"/>
      <c r="ET810" s="46"/>
      <c r="EU810" s="46"/>
      <c r="EV810" s="46"/>
      <c r="EW810" s="46"/>
      <c r="EX810" s="46"/>
      <c r="EY810" s="46"/>
      <c r="EZ810" s="46"/>
      <c r="FA810" s="46"/>
      <c r="FB810" s="46"/>
      <c r="FC810" s="46"/>
      <c r="FD810" s="46"/>
      <c r="FE810" s="46"/>
      <c r="FF810" s="46"/>
      <c r="FG810" s="46"/>
      <c r="FH810" s="46"/>
      <c r="FI810" s="46"/>
      <c r="FJ810" s="46"/>
      <c r="FK810" s="46"/>
      <c r="FL810" s="46"/>
      <c r="FM810" s="46"/>
      <c r="FN810" s="46"/>
      <c r="FO810" s="46"/>
      <c r="FP810" s="46"/>
      <c r="FQ810" s="46"/>
      <c r="FR810" s="46"/>
      <c r="FS810" s="46"/>
      <c r="FT810" s="46"/>
      <c r="FU810" s="46"/>
      <c r="FV810" s="46"/>
      <c r="FW810" s="46"/>
      <c r="FX810" s="46"/>
      <c r="FY810" s="46"/>
      <c r="FZ810" s="46"/>
      <c r="GA810" s="46"/>
      <c r="GB810" s="46"/>
      <c r="GC810" s="46"/>
      <c r="GD810" s="46"/>
      <c r="GE810" s="46"/>
      <c r="GF810" s="46"/>
      <c r="GG810" s="46"/>
      <c r="GH810" s="46"/>
      <c r="GI810" s="46"/>
      <c r="GJ810" s="46"/>
      <c r="GK810" s="46"/>
      <c r="GL810" s="46"/>
      <c r="GM810" s="46"/>
      <c r="GN810" s="46"/>
      <c r="GO810" s="46"/>
      <c r="GP810" s="46"/>
      <c r="GQ810" s="46"/>
      <c r="GR810" s="46"/>
      <c r="GS810" s="46"/>
      <c r="GT810" s="46"/>
      <c r="GU810" s="46"/>
      <c r="GV810" s="46"/>
      <c r="GW810" s="46"/>
      <c r="GX810" s="46"/>
      <c r="GY810" s="46"/>
      <c r="GZ810" s="46"/>
      <c r="HA810" s="46"/>
      <c r="HB810" s="46"/>
      <c r="HC810" s="46"/>
      <c r="HD810" s="46"/>
      <c r="HE810" s="46"/>
      <c r="HF810" s="46"/>
    </row>
    <row r="811" spans="1:214" ht="22.5">
      <c r="A811" s="38" t="s">
        <v>1000</v>
      </c>
      <c r="B811" s="39">
        <v>4500121</v>
      </c>
      <c r="C811" s="39" t="s">
        <v>84</v>
      </c>
      <c r="D811" s="41">
        <v>800107</v>
      </c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  <c r="AK811" s="46"/>
      <c r="AL811" s="46"/>
      <c r="AM811" s="46"/>
      <c r="AN811" s="46"/>
      <c r="AO811" s="46"/>
      <c r="AP811" s="46"/>
      <c r="AQ811" s="46"/>
      <c r="AR811" s="46"/>
      <c r="AS811" s="46"/>
      <c r="AT811" s="46"/>
      <c r="AU811" s="46"/>
      <c r="AV811" s="46"/>
      <c r="AW811" s="46"/>
      <c r="AX811" s="46"/>
      <c r="AY811" s="46"/>
      <c r="AZ811" s="46"/>
      <c r="BA811" s="46"/>
      <c r="BB811" s="46"/>
      <c r="BC811" s="46"/>
      <c r="BD811" s="46"/>
      <c r="BE811" s="46"/>
      <c r="BF811" s="46"/>
      <c r="BG811" s="46"/>
      <c r="BH811" s="46"/>
      <c r="BI811" s="46"/>
      <c r="BJ811" s="46"/>
      <c r="BK811" s="46"/>
      <c r="BL811" s="46"/>
      <c r="BM811" s="46"/>
      <c r="BN811" s="46"/>
      <c r="BO811" s="46"/>
      <c r="BP811" s="46"/>
      <c r="BQ811" s="46"/>
      <c r="BR811" s="46"/>
      <c r="BS811" s="46"/>
      <c r="BT811" s="46"/>
      <c r="BU811" s="46"/>
      <c r="BV811" s="46"/>
      <c r="BW811" s="46"/>
      <c r="BX811" s="46"/>
      <c r="BY811" s="46"/>
      <c r="BZ811" s="46"/>
      <c r="CA811" s="46"/>
      <c r="CB811" s="46"/>
      <c r="CC811" s="46"/>
      <c r="CD811" s="46"/>
      <c r="CE811" s="46"/>
      <c r="CF811" s="46"/>
      <c r="CG811" s="46"/>
      <c r="CH811" s="46"/>
      <c r="CI811" s="46"/>
      <c r="CJ811" s="46"/>
      <c r="CK811" s="46"/>
      <c r="CL811" s="46"/>
      <c r="CM811" s="46"/>
      <c r="CN811" s="46"/>
      <c r="CO811" s="46"/>
      <c r="CP811" s="46"/>
      <c r="CQ811" s="46"/>
      <c r="CR811" s="46"/>
      <c r="CS811" s="46"/>
      <c r="CT811" s="46"/>
      <c r="CU811" s="46"/>
      <c r="CV811" s="46"/>
      <c r="CW811" s="46"/>
      <c r="CX811" s="46"/>
      <c r="CY811" s="46"/>
      <c r="CZ811" s="46"/>
      <c r="DA811" s="46"/>
      <c r="DB811" s="46"/>
      <c r="DC811" s="46"/>
      <c r="DD811" s="46"/>
      <c r="DE811" s="46"/>
      <c r="DF811" s="46"/>
      <c r="DG811" s="46"/>
      <c r="DH811" s="46"/>
      <c r="DI811" s="46"/>
      <c r="DJ811" s="46"/>
      <c r="DK811" s="46"/>
      <c r="DL811" s="46"/>
      <c r="DM811" s="46"/>
      <c r="DN811" s="46"/>
      <c r="DO811" s="46"/>
      <c r="DP811" s="46"/>
      <c r="DQ811" s="46"/>
      <c r="DR811" s="46"/>
      <c r="DS811" s="46"/>
      <c r="DT811" s="46"/>
      <c r="DU811" s="46"/>
      <c r="DV811" s="46"/>
      <c r="DW811" s="46"/>
      <c r="DX811" s="46"/>
      <c r="DY811" s="46"/>
      <c r="DZ811" s="46"/>
      <c r="EA811" s="46"/>
      <c r="EB811" s="46"/>
      <c r="EC811" s="46"/>
      <c r="ED811" s="46"/>
      <c r="EE811" s="46"/>
      <c r="EF811" s="46"/>
      <c r="EG811" s="46"/>
      <c r="EH811" s="46"/>
      <c r="EI811" s="46"/>
      <c r="EJ811" s="46"/>
      <c r="EK811" s="46"/>
      <c r="EL811" s="46"/>
      <c r="EM811" s="46"/>
      <c r="EN811" s="46"/>
      <c r="EO811" s="46"/>
      <c r="EP811" s="46"/>
      <c r="EQ811" s="46"/>
      <c r="ER811" s="46"/>
      <c r="ES811" s="46"/>
      <c r="ET811" s="46"/>
      <c r="EU811" s="46"/>
      <c r="EV811" s="46"/>
      <c r="EW811" s="46"/>
      <c r="EX811" s="46"/>
      <c r="EY811" s="46"/>
      <c r="EZ811" s="46"/>
      <c r="FA811" s="46"/>
      <c r="FB811" s="46"/>
      <c r="FC811" s="46"/>
      <c r="FD811" s="46"/>
      <c r="FE811" s="46"/>
      <c r="FF811" s="46"/>
      <c r="FG811" s="46"/>
      <c r="FH811" s="46"/>
      <c r="FI811" s="46"/>
      <c r="FJ811" s="46"/>
      <c r="FK811" s="46"/>
      <c r="FL811" s="46"/>
      <c r="FM811" s="46"/>
      <c r="FN811" s="46"/>
      <c r="FO811" s="46"/>
      <c r="FP811" s="46"/>
      <c r="FQ811" s="46"/>
      <c r="FR811" s="46"/>
      <c r="FS811" s="46"/>
      <c r="FT811" s="46"/>
      <c r="FU811" s="46"/>
      <c r="FV811" s="46"/>
      <c r="FW811" s="46"/>
      <c r="FX811" s="46"/>
      <c r="FY811" s="46"/>
      <c r="FZ811" s="46"/>
      <c r="GA811" s="46"/>
      <c r="GB811" s="46"/>
      <c r="GC811" s="46"/>
      <c r="GD811" s="46"/>
      <c r="GE811" s="46"/>
      <c r="GF811" s="46"/>
      <c r="GG811" s="46"/>
      <c r="GH811" s="46"/>
      <c r="GI811" s="46"/>
      <c r="GJ811" s="46"/>
      <c r="GK811" s="46"/>
      <c r="GL811" s="46"/>
      <c r="GM811" s="46"/>
      <c r="GN811" s="46"/>
      <c r="GO811" s="46"/>
      <c r="GP811" s="46"/>
      <c r="GQ811" s="46"/>
      <c r="GR811" s="46"/>
      <c r="GS811" s="46"/>
      <c r="GT811" s="46"/>
      <c r="GU811" s="46"/>
      <c r="GV811" s="46"/>
      <c r="GW811" s="46"/>
      <c r="GX811" s="46"/>
      <c r="GY811" s="46"/>
      <c r="GZ811" s="46"/>
      <c r="HA811" s="46"/>
      <c r="HB811" s="46"/>
      <c r="HC811" s="46"/>
      <c r="HD811" s="46"/>
      <c r="HE811" s="46"/>
      <c r="HF811" s="46"/>
    </row>
    <row r="812" spans="1:214" ht="22.5">
      <c r="A812" s="38" t="s">
        <v>1000</v>
      </c>
      <c r="B812" s="39">
        <v>4500122</v>
      </c>
      <c r="C812" s="39" t="s">
        <v>85</v>
      </c>
      <c r="D812" s="41">
        <v>0</v>
      </c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46"/>
      <c r="AK812" s="46"/>
      <c r="AL812" s="46"/>
      <c r="AM812" s="46"/>
      <c r="AN812" s="46"/>
      <c r="AO812" s="46"/>
      <c r="AP812" s="46"/>
      <c r="AQ812" s="46"/>
      <c r="AR812" s="46"/>
      <c r="AS812" s="46"/>
      <c r="AT812" s="46"/>
      <c r="AU812" s="46"/>
      <c r="AV812" s="46"/>
      <c r="AW812" s="46"/>
      <c r="AX812" s="46"/>
      <c r="AY812" s="46"/>
      <c r="AZ812" s="46"/>
      <c r="BA812" s="46"/>
      <c r="BB812" s="46"/>
      <c r="BC812" s="46"/>
      <c r="BD812" s="46"/>
      <c r="BE812" s="46"/>
      <c r="BF812" s="46"/>
      <c r="BG812" s="46"/>
      <c r="BH812" s="46"/>
      <c r="BI812" s="46"/>
      <c r="BJ812" s="46"/>
      <c r="BK812" s="46"/>
      <c r="BL812" s="46"/>
      <c r="BM812" s="46"/>
      <c r="BN812" s="46"/>
      <c r="BO812" s="46"/>
      <c r="BP812" s="46"/>
      <c r="BQ812" s="46"/>
      <c r="BR812" s="46"/>
      <c r="BS812" s="46"/>
      <c r="BT812" s="46"/>
      <c r="BU812" s="46"/>
      <c r="BV812" s="46"/>
      <c r="BW812" s="46"/>
      <c r="BX812" s="46"/>
      <c r="BY812" s="46"/>
      <c r="BZ812" s="46"/>
      <c r="CA812" s="46"/>
      <c r="CB812" s="46"/>
      <c r="CC812" s="46"/>
      <c r="CD812" s="46"/>
      <c r="CE812" s="46"/>
      <c r="CF812" s="46"/>
      <c r="CG812" s="46"/>
      <c r="CH812" s="46"/>
      <c r="CI812" s="46"/>
      <c r="CJ812" s="46"/>
      <c r="CK812" s="46"/>
      <c r="CL812" s="46"/>
      <c r="CM812" s="46"/>
      <c r="CN812" s="46"/>
      <c r="CO812" s="46"/>
      <c r="CP812" s="46"/>
      <c r="CQ812" s="46"/>
      <c r="CR812" s="46"/>
      <c r="CS812" s="46"/>
      <c r="CT812" s="46"/>
      <c r="CU812" s="46"/>
      <c r="CV812" s="46"/>
      <c r="CW812" s="46"/>
      <c r="CX812" s="46"/>
      <c r="CY812" s="46"/>
      <c r="CZ812" s="46"/>
      <c r="DA812" s="46"/>
      <c r="DB812" s="46"/>
      <c r="DC812" s="46"/>
      <c r="DD812" s="46"/>
      <c r="DE812" s="46"/>
      <c r="DF812" s="46"/>
      <c r="DG812" s="46"/>
      <c r="DH812" s="46"/>
      <c r="DI812" s="46"/>
      <c r="DJ812" s="46"/>
      <c r="DK812" s="46"/>
      <c r="DL812" s="46"/>
      <c r="DM812" s="46"/>
      <c r="DN812" s="46"/>
      <c r="DO812" s="46"/>
      <c r="DP812" s="46"/>
      <c r="DQ812" s="46"/>
      <c r="DR812" s="46"/>
      <c r="DS812" s="46"/>
      <c r="DT812" s="46"/>
      <c r="DU812" s="46"/>
      <c r="DV812" s="46"/>
      <c r="DW812" s="46"/>
      <c r="DX812" s="46"/>
      <c r="DY812" s="46"/>
      <c r="DZ812" s="46"/>
      <c r="EA812" s="46"/>
      <c r="EB812" s="46"/>
      <c r="EC812" s="46"/>
      <c r="ED812" s="46"/>
      <c r="EE812" s="46"/>
      <c r="EF812" s="46"/>
      <c r="EG812" s="46"/>
      <c r="EH812" s="46"/>
      <c r="EI812" s="46"/>
      <c r="EJ812" s="46"/>
      <c r="EK812" s="46"/>
      <c r="EL812" s="46"/>
      <c r="EM812" s="46"/>
      <c r="EN812" s="46"/>
      <c r="EO812" s="46"/>
      <c r="EP812" s="46"/>
      <c r="EQ812" s="46"/>
      <c r="ER812" s="46"/>
      <c r="ES812" s="46"/>
      <c r="ET812" s="46"/>
      <c r="EU812" s="46"/>
      <c r="EV812" s="46"/>
      <c r="EW812" s="46"/>
      <c r="EX812" s="46"/>
      <c r="EY812" s="46"/>
      <c r="EZ812" s="46"/>
      <c r="FA812" s="46"/>
      <c r="FB812" s="46"/>
      <c r="FC812" s="46"/>
      <c r="FD812" s="46"/>
      <c r="FE812" s="46"/>
      <c r="FF812" s="46"/>
      <c r="FG812" s="46"/>
      <c r="FH812" s="46"/>
      <c r="FI812" s="46"/>
      <c r="FJ812" s="46"/>
      <c r="FK812" s="46"/>
      <c r="FL812" s="46"/>
      <c r="FM812" s="46"/>
      <c r="FN812" s="46"/>
      <c r="FO812" s="46"/>
      <c r="FP812" s="46"/>
      <c r="FQ812" s="46"/>
      <c r="FR812" s="46"/>
      <c r="FS812" s="46"/>
      <c r="FT812" s="46"/>
      <c r="FU812" s="46"/>
      <c r="FV812" s="46"/>
      <c r="FW812" s="46"/>
      <c r="FX812" s="46"/>
      <c r="FY812" s="46"/>
      <c r="FZ812" s="46"/>
      <c r="GA812" s="46"/>
      <c r="GB812" s="46"/>
      <c r="GC812" s="46"/>
      <c r="GD812" s="46"/>
      <c r="GE812" s="46"/>
      <c r="GF812" s="46"/>
      <c r="GG812" s="46"/>
      <c r="GH812" s="46"/>
      <c r="GI812" s="46"/>
      <c r="GJ812" s="46"/>
      <c r="GK812" s="46"/>
      <c r="GL812" s="46"/>
      <c r="GM812" s="46"/>
      <c r="GN812" s="46"/>
      <c r="GO812" s="46"/>
      <c r="GP812" s="46"/>
      <c r="GQ812" s="46"/>
      <c r="GR812" s="46"/>
      <c r="GS812" s="46"/>
      <c r="GT812" s="46"/>
      <c r="GU812" s="46"/>
      <c r="GV812" s="46"/>
      <c r="GW812" s="46"/>
      <c r="GX812" s="46"/>
      <c r="GY812" s="46"/>
      <c r="GZ812" s="46"/>
      <c r="HA812" s="46"/>
      <c r="HB812" s="46"/>
      <c r="HC812" s="46"/>
      <c r="HD812" s="46"/>
      <c r="HE812" s="46"/>
      <c r="HF812" s="46"/>
    </row>
    <row r="813" spans="1:214" ht="22.5">
      <c r="A813" s="38" t="s">
        <v>1000</v>
      </c>
      <c r="B813" s="39">
        <v>4500123</v>
      </c>
      <c r="C813" s="39" t="s">
        <v>86</v>
      </c>
      <c r="D813" s="41">
        <v>0</v>
      </c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  <c r="AK813" s="46"/>
      <c r="AL813" s="46"/>
      <c r="AM813" s="46"/>
      <c r="AN813" s="46"/>
      <c r="AO813" s="46"/>
      <c r="AP813" s="46"/>
      <c r="AQ813" s="46"/>
      <c r="AR813" s="46"/>
      <c r="AS813" s="46"/>
      <c r="AT813" s="46"/>
      <c r="AU813" s="46"/>
      <c r="AV813" s="46"/>
      <c r="AW813" s="46"/>
      <c r="AX813" s="46"/>
      <c r="AY813" s="46"/>
      <c r="AZ813" s="46"/>
      <c r="BA813" s="46"/>
      <c r="BB813" s="46"/>
      <c r="BC813" s="46"/>
      <c r="BD813" s="46"/>
      <c r="BE813" s="46"/>
      <c r="BF813" s="46"/>
      <c r="BG813" s="46"/>
      <c r="BH813" s="46"/>
      <c r="BI813" s="46"/>
      <c r="BJ813" s="46"/>
      <c r="BK813" s="46"/>
      <c r="BL813" s="46"/>
      <c r="BM813" s="46"/>
      <c r="BN813" s="46"/>
      <c r="BO813" s="46"/>
      <c r="BP813" s="46"/>
      <c r="BQ813" s="46"/>
      <c r="BR813" s="46"/>
      <c r="BS813" s="46"/>
      <c r="BT813" s="46"/>
      <c r="BU813" s="46"/>
      <c r="BV813" s="46"/>
      <c r="BW813" s="46"/>
      <c r="BX813" s="46"/>
      <c r="BY813" s="46"/>
      <c r="BZ813" s="46"/>
      <c r="CA813" s="46"/>
      <c r="CB813" s="46"/>
      <c r="CC813" s="46"/>
      <c r="CD813" s="46"/>
      <c r="CE813" s="46"/>
      <c r="CF813" s="46"/>
      <c r="CG813" s="46"/>
      <c r="CH813" s="46"/>
      <c r="CI813" s="46"/>
      <c r="CJ813" s="46"/>
      <c r="CK813" s="46"/>
      <c r="CL813" s="46"/>
      <c r="CM813" s="46"/>
      <c r="CN813" s="46"/>
      <c r="CO813" s="46"/>
      <c r="CP813" s="46"/>
      <c r="CQ813" s="46"/>
      <c r="CR813" s="46"/>
      <c r="CS813" s="46"/>
      <c r="CT813" s="46"/>
      <c r="CU813" s="46"/>
      <c r="CV813" s="46"/>
      <c r="CW813" s="46"/>
      <c r="CX813" s="46"/>
      <c r="CY813" s="46"/>
      <c r="CZ813" s="46"/>
      <c r="DA813" s="46"/>
      <c r="DB813" s="46"/>
      <c r="DC813" s="46"/>
      <c r="DD813" s="46"/>
      <c r="DE813" s="46"/>
      <c r="DF813" s="46"/>
      <c r="DG813" s="46"/>
      <c r="DH813" s="46"/>
      <c r="DI813" s="46"/>
      <c r="DJ813" s="46"/>
      <c r="DK813" s="46"/>
      <c r="DL813" s="46"/>
      <c r="DM813" s="46"/>
      <c r="DN813" s="46"/>
      <c r="DO813" s="46"/>
      <c r="DP813" s="46"/>
      <c r="DQ813" s="46"/>
      <c r="DR813" s="46"/>
      <c r="DS813" s="46"/>
      <c r="DT813" s="46"/>
      <c r="DU813" s="46"/>
      <c r="DV813" s="46"/>
      <c r="DW813" s="46"/>
      <c r="DX813" s="46"/>
      <c r="DY813" s="46"/>
      <c r="DZ813" s="46"/>
      <c r="EA813" s="46"/>
      <c r="EB813" s="46"/>
      <c r="EC813" s="46"/>
      <c r="ED813" s="46"/>
      <c r="EE813" s="46"/>
      <c r="EF813" s="46"/>
      <c r="EG813" s="46"/>
      <c r="EH813" s="46"/>
      <c r="EI813" s="46"/>
      <c r="EJ813" s="46"/>
      <c r="EK813" s="46"/>
      <c r="EL813" s="46"/>
      <c r="EM813" s="46"/>
      <c r="EN813" s="46"/>
      <c r="EO813" s="46"/>
      <c r="EP813" s="46"/>
      <c r="EQ813" s="46"/>
      <c r="ER813" s="46"/>
      <c r="ES813" s="46"/>
      <c r="ET813" s="46"/>
      <c r="EU813" s="46"/>
      <c r="EV813" s="46"/>
      <c r="EW813" s="46"/>
      <c r="EX813" s="46"/>
      <c r="EY813" s="46"/>
      <c r="EZ813" s="46"/>
      <c r="FA813" s="46"/>
      <c r="FB813" s="46"/>
      <c r="FC813" s="46"/>
      <c r="FD813" s="46"/>
      <c r="FE813" s="46"/>
      <c r="FF813" s="46"/>
      <c r="FG813" s="46"/>
      <c r="FH813" s="46"/>
      <c r="FI813" s="46"/>
      <c r="FJ813" s="46"/>
      <c r="FK813" s="46"/>
      <c r="FL813" s="46"/>
      <c r="FM813" s="46"/>
      <c r="FN813" s="46"/>
      <c r="FO813" s="46"/>
      <c r="FP813" s="46"/>
      <c r="FQ813" s="46"/>
      <c r="FR813" s="46"/>
      <c r="FS813" s="46"/>
      <c r="FT813" s="46"/>
      <c r="FU813" s="46"/>
      <c r="FV813" s="46"/>
      <c r="FW813" s="46"/>
      <c r="FX813" s="46"/>
      <c r="FY813" s="46"/>
      <c r="FZ813" s="46"/>
      <c r="GA813" s="46"/>
      <c r="GB813" s="46"/>
      <c r="GC813" s="46"/>
      <c r="GD813" s="46"/>
      <c r="GE813" s="46"/>
      <c r="GF813" s="46"/>
      <c r="GG813" s="46"/>
      <c r="GH813" s="46"/>
      <c r="GI813" s="46"/>
      <c r="GJ813" s="46"/>
      <c r="GK813" s="46"/>
      <c r="GL813" s="46"/>
      <c r="GM813" s="46"/>
      <c r="GN813" s="46"/>
      <c r="GO813" s="46"/>
      <c r="GP813" s="46"/>
      <c r="GQ813" s="46"/>
      <c r="GR813" s="46"/>
      <c r="GS813" s="46"/>
      <c r="GT813" s="46"/>
      <c r="GU813" s="46"/>
      <c r="GV813" s="46"/>
      <c r="GW813" s="46"/>
      <c r="GX813" s="46"/>
      <c r="GY813" s="46"/>
      <c r="GZ813" s="46"/>
      <c r="HA813" s="46"/>
      <c r="HB813" s="46"/>
      <c r="HC813" s="46"/>
      <c r="HD813" s="46"/>
      <c r="HE813" s="46"/>
      <c r="HF813" s="46"/>
    </row>
    <row r="814" spans="1:214" ht="22.5">
      <c r="A814" s="38" t="s">
        <v>1000</v>
      </c>
      <c r="B814" s="39">
        <v>4500124</v>
      </c>
      <c r="C814" s="39" t="s">
        <v>87</v>
      </c>
      <c r="D814" s="41">
        <v>46308</v>
      </c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  <c r="AK814" s="46"/>
      <c r="AL814" s="46"/>
      <c r="AM814" s="46"/>
      <c r="AN814" s="46"/>
      <c r="AO814" s="46"/>
      <c r="AP814" s="46"/>
      <c r="AQ814" s="46"/>
      <c r="AR814" s="46"/>
      <c r="AS814" s="46"/>
      <c r="AT814" s="46"/>
      <c r="AU814" s="46"/>
      <c r="AV814" s="46"/>
      <c r="AW814" s="46"/>
      <c r="AX814" s="46"/>
      <c r="AY814" s="46"/>
      <c r="AZ814" s="46"/>
      <c r="BA814" s="46"/>
      <c r="BB814" s="46"/>
      <c r="BC814" s="46"/>
      <c r="BD814" s="46"/>
      <c r="BE814" s="46"/>
      <c r="BF814" s="46"/>
      <c r="BG814" s="46"/>
      <c r="BH814" s="46"/>
      <c r="BI814" s="46"/>
      <c r="BJ814" s="46"/>
      <c r="BK814" s="46"/>
      <c r="BL814" s="46"/>
      <c r="BM814" s="46"/>
      <c r="BN814" s="46"/>
      <c r="BO814" s="46"/>
      <c r="BP814" s="46"/>
      <c r="BQ814" s="46"/>
      <c r="BR814" s="46"/>
      <c r="BS814" s="46"/>
      <c r="BT814" s="46"/>
      <c r="BU814" s="46"/>
      <c r="BV814" s="46"/>
      <c r="BW814" s="46"/>
      <c r="BX814" s="46"/>
      <c r="BY814" s="46"/>
      <c r="BZ814" s="46"/>
      <c r="CA814" s="46"/>
      <c r="CB814" s="46"/>
      <c r="CC814" s="46"/>
      <c r="CD814" s="46"/>
      <c r="CE814" s="46"/>
      <c r="CF814" s="46"/>
      <c r="CG814" s="46"/>
      <c r="CH814" s="46"/>
      <c r="CI814" s="46"/>
      <c r="CJ814" s="46"/>
      <c r="CK814" s="46"/>
      <c r="CL814" s="46"/>
      <c r="CM814" s="46"/>
      <c r="CN814" s="46"/>
      <c r="CO814" s="46"/>
      <c r="CP814" s="46"/>
      <c r="CQ814" s="46"/>
      <c r="CR814" s="46"/>
      <c r="CS814" s="46"/>
      <c r="CT814" s="46"/>
      <c r="CU814" s="46"/>
      <c r="CV814" s="46"/>
      <c r="CW814" s="46"/>
      <c r="CX814" s="46"/>
      <c r="CY814" s="46"/>
      <c r="CZ814" s="46"/>
      <c r="DA814" s="46"/>
      <c r="DB814" s="46"/>
      <c r="DC814" s="46"/>
      <c r="DD814" s="46"/>
      <c r="DE814" s="46"/>
      <c r="DF814" s="46"/>
      <c r="DG814" s="46"/>
      <c r="DH814" s="46"/>
      <c r="DI814" s="46"/>
      <c r="DJ814" s="46"/>
      <c r="DK814" s="46"/>
      <c r="DL814" s="46"/>
      <c r="DM814" s="46"/>
      <c r="DN814" s="46"/>
      <c r="DO814" s="46"/>
      <c r="DP814" s="46"/>
      <c r="DQ814" s="46"/>
      <c r="DR814" s="46"/>
      <c r="DS814" s="46"/>
      <c r="DT814" s="46"/>
      <c r="DU814" s="46"/>
      <c r="DV814" s="46"/>
      <c r="DW814" s="46"/>
      <c r="DX814" s="46"/>
      <c r="DY814" s="46"/>
      <c r="DZ814" s="46"/>
      <c r="EA814" s="46"/>
      <c r="EB814" s="46"/>
      <c r="EC814" s="46"/>
      <c r="ED814" s="46"/>
      <c r="EE814" s="46"/>
      <c r="EF814" s="46"/>
      <c r="EG814" s="46"/>
      <c r="EH814" s="46"/>
      <c r="EI814" s="46"/>
      <c r="EJ814" s="46"/>
      <c r="EK814" s="46"/>
      <c r="EL814" s="46"/>
      <c r="EM814" s="46"/>
      <c r="EN814" s="46"/>
      <c r="EO814" s="46"/>
      <c r="EP814" s="46"/>
      <c r="EQ814" s="46"/>
      <c r="ER814" s="46"/>
      <c r="ES814" s="46"/>
      <c r="ET814" s="46"/>
      <c r="EU814" s="46"/>
      <c r="EV814" s="46"/>
      <c r="EW814" s="46"/>
      <c r="EX814" s="46"/>
      <c r="EY814" s="46"/>
      <c r="EZ814" s="46"/>
      <c r="FA814" s="46"/>
      <c r="FB814" s="46"/>
      <c r="FC814" s="46"/>
      <c r="FD814" s="46"/>
      <c r="FE814" s="46"/>
      <c r="FF814" s="46"/>
      <c r="FG814" s="46"/>
      <c r="FH814" s="46"/>
      <c r="FI814" s="46"/>
      <c r="FJ814" s="46"/>
      <c r="FK814" s="46"/>
      <c r="FL814" s="46"/>
      <c r="FM814" s="46"/>
      <c r="FN814" s="46"/>
      <c r="FO814" s="46"/>
      <c r="FP814" s="46"/>
      <c r="FQ814" s="46"/>
      <c r="FR814" s="46"/>
      <c r="FS814" s="46"/>
      <c r="FT814" s="46"/>
      <c r="FU814" s="46"/>
      <c r="FV814" s="46"/>
      <c r="FW814" s="46"/>
      <c r="FX814" s="46"/>
      <c r="FY814" s="46"/>
      <c r="FZ814" s="46"/>
      <c r="GA814" s="46"/>
      <c r="GB814" s="46"/>
      <c r="GC814" s="46"/>
      <c r="GD814" s="46"/>
      <c r="GE814" s="46"/>
      <c r="GF814" s="46"/>
      <c r="GG814" s="46"/>
      <c r="GH814" s="46"/>
      <c r="GI814" s="46"/>
      <c r="GJ814" s="46"/>
      <c r="GK814" s="46"/>
      <c r="GL814" s="46"/>
      <c r="GM814" s="46"/>
      <c r="GN814" s="46"/>
      <c r="GO814" s="46"/>
      <c r="GP814" s="46"/>
      <c r="GQ814" s="46"/>
      <c r="GR814" s="46"/>
      <c r="GS814" s="46"/>
      <c r="GT814" s="46"/>
      <c r="GU814" s="46"/>
      <c r="GV814" s="46"/>
      <c r="GW814" s="46"/>
      <c r="GX814" s="46"/>
      <c r="GY814" s="46"/>
      <c r="GZ814" s="46"/>
      <c r="HA814" s="46"/>
      <c r="HB814" s="46"/>
      <c r="HC814" s="46"/>
      <c r="HD814" s="46"/>
      <c r="HE814" s="46"/>
      <c r="HF814" s="46"/>
    </row>
    <row r="815" spans="1:214" ht="11.25">
      <c r="A815" s="38" t="s">
        <v>1000</v>
      </c>
      <c r="B815" s="39">
        <v>4500125</v>
      </c>
      <c r="C815" s="39" t="s">
        <v>88</v>
      </c>
      <c r="D815" s="41">
        <v>0</v>
      </c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  <c r="AJ815" s="46"/>
      <c r="AK815" s="46"/>
      <c r="AL815" s="46"/>
      <c r="AM815" s="46"/>
      <c r="AN815" s="46"/>
      <c r="AO815" s="46"/>
      <c r="AP815" s="46"/>
      <c r="AQ815" s="46"/>
      <c r="AR815" s="46"/>
      <c r="AS815" s="46"/>
      <c r="AT815" s="46"/>
      <c r="AU815" s="46"/>
      <c r="AV815" s="46"/>
      <c r="AW815" s="46"/>
      <c r="AX815" s="46"/>
      <c r="AY815" s="46"/>
      <c r="AZ815" s="46"/>
      <c r="BA815" s="46"/>
      <c r="BB815" s="46"/>
      <c r="BC815" s="46"/>
      <c r="BD815" s="46"/>
      <c r="BE815" s="46"/>
      <c r="BF815" s="46"/>
      <c r="BG815" s="46"/>
      <c r="BH815" s="46"/>
      <c r="BI815" s="46"/>
      <c r="BJ815" s="46"/>
      <c r="BK815" s="46"/>
      <c r="BL815" s="46"/>
      <c r="BM815" s="46"/>
      <c r="BN815" s="46"/>
      <c r="BO815" s="46"/>
      <c r="BP815" s="46"/>
      <c r="BQ815" s="46"/>
      <c r="BR815" s="46"/>
      <c r="BS815" s="46"/>
      <c r="BT815" s="46"/>
      <c r="BU815" s="46"/>
      <c r="BV815" s="46"/>
      <c r="BW815" s="46"/>
      <c r="BX815" s="46"/>
      <c r="BY815" s="46"/>
      <c r="BZ815" s="46"/>
      <c r="CA815" s="46"/>
      <c r="CB815" s="46"/>
      <c r="CC815" s="46"/>
      <c r="CD815" s="46"/>
      <c r="CE815" s="46"/>
      <c r="CF815" s="46"/>
      <c r="CG815" s="46"/>
      <c r="CH815" s="46"/>
      <c r="CI815" s="46"/>
      <c r="CJ815" s="46"/>
      <c r="CK815" s="46"/>
      <c r="CL815" s="46"/>
      <c r="CM815" s="46"/>
      <c r="CN815" s="46"/>
      <c r="CO815" s="46"/>
      <c r="CP815" s="46"/>
      <c r="CQ815" s="46"/>
      <c r="CR815" s="46"/>
      <c r="CS815" s="46"/>
      <c r="CT815" s="46"/>
      <c r="CU815" s="46"/>
      <c r="CV815" s="46"/>
      <c r="CW815" s="46"/>
      <c r="CX815" s="46"/>
      <c r="CY815" s="46"/>
      <c r="CZ815" s="46"/>
      <c r="DA815" s="46"/>
      <c r="DB815" s="46"/>
      <c r="DC815" s="46"/>
      <c r="DD815" s="46"/>
      <c r="DE815" s="46"/>
      <c r="DF815" s="46"/>
      <c r="DG815" s="46"/>
      <c r="DH815" s="46"/>
      <c r="DI815" s="46"/>
      <c r="DJ815" s="46"/>
      <c r="DK815" s="46"/>
      <c r="DL815" s="46"/>
      <c r="DM815" s="46"/>
      <c r="DN815" s="46"/>
      <c r="DO815" s="46"/>
      <c r="DP815" s="46"/>
      <c r="DQ815" s="46"/>
      <c r="DR815" s="46"/>
      <c r="DS815" s="46"/>
      <c r="DT815" s="46"/>
      <c r="DU815" s="46"/>
      <c r="DV815" s="46"/>
      <c r="DW815" s="46"/>
      <c r="DX815" s="46"/>
      <c r="DY815" s="46"/>
      <c r="DZ815" s="46"/>
      <c r="EA815" s="46"/>
      <c r="EB815" s="46"/>
      <c r="EC815" s="46"/>
      <c r="ED815" s="46"/>
      <c r="EE815" s="46"/>
      <c r="EF815" s="46"/>
      <c r="EG815" s="46"/>
      <c r="EH815" s="46"/>
      <c r="EI815" s="46"/>
      <c r="EJ815" s="46"/>
      <c r="EK815" s="46"/>
      <c r="EL815" s="46"/>
      <c r="EM815" s="46"/>
      <c r="EN815" s="46"/>
      <c r="EO815" s="46"/>
      <c r="EP815" s="46"/>
      <c r="EQ815" s="46"/>
      <c r="ER815" s="46"/>
      <c r="ES815" s="46"/>
      <c r="ET815" s="46"/>
      <c r="EU815" s="46"/>
      <c r="EV815" s="46"/>
      <c r="EW815" s="46"/>
      <c r="EX815" s="46"/>
      <c r="EY815" s="46"/>
      <c r="EZ815" s="46"/>
      <c r="FA815" s="46"/>
      <c r="FB815" s="46"/>
      <c r="FC815" s="46"/>
      <c r="FD815" s="46"/>
      <c r="FE815" s="46"/>
      <c r="FF815" s="46"/>
      <c r="FG815" s="46"/>
      <c r="FH815" s="46"/>
      <c r="FI815" s="46"/>
      <c r="FJ815" s="46"/>
      <c r="FK815" s="46"/>
      <c r="FL815" s="46"/>
      <c r="FM815" s="46"/>
      <c r="FN815" s="46"/>
      <c r="FO815" s="46"/>
      <c r="FP815" s="46"/>
      <c r="FQ815" s="46"/>
      <c r="FR815" s="46"/>
      <c r="FS815" s="46"/>
      <c r="FT815" s="46"/>
      <c r="FU815" s="46"/>
      <c r="FV815" s="46"/>
      <c r="FW815" s="46"/>
      <c r="FX815" s="46"/>
      <c r="FY815" s="46"/>
      <c r="FZ815" s="46"/>
      <c r="GA815" s="46"/>
      <c r="GB815" s="46"/>
      <c r="GC815" s="46"/>
      <c r="GD815" s="46"/>
      <c r="GE815" s="46"/>
      <c r="GF815" s="46"/>
      <c r="GG815" s="46"/>
      <c r="GH815" s="46"/>
      <c r="GI815" s="46"/>
      <c r="GJ815" s="46"/>
      <c r="GK815" s="46"/>
      <c r="GL815" s="46"/>
      <c r="GM815" s="46"/>
      <c r="GN815" s="46"/>
      <c r="GO815" s="46"/>
      <c r="GP815" s="46"/>
      <c r="GQ815" s="46"/>
      <c r="GR815" s="46"/>
      <c r="GS815" s="46"/>
      <c r="GT815" s="46"/>
      <c r="GU815" s="46"/>
      <c r="GV815" s="46"/>
      <c r="GW815" s="46"/>
      <c r="GX815" s="46"/>
      <c r="GY815" s="46"/>
      <c r="GZ815" s="46"/>
      <c r="HA815" s="46"/>
      <c r="HB815" s="46"/>
      <c r="HC815" s="46"/>
      <c r="HD815" s="46"/>
      <c r="HE815" s="46"/>
      <c r="HF815" s="46"/>
    </row>
    <row r="816" spans="1:4" ht="11.25">
      <c r="A816" s="38" t="s">
        <v>1000</v>
      </c>
      <c r="B816" s="39">
        <v>4500126</v>
      </c>
      <c r="C816" s="39" t="s">
        <v>1152</v>
      </c>
      <c r="D816" s="41">
        <v>0</v>
      </c>
    </row>
    <row r="817" spans="1:4" ht="11.25">
      <c r="A817" s="38" t="s">
        <v>1000</v>
      </c>
      <c r="B817" s="39">
        <v>4500127</v>
      </c>
      <c r="C817" s="39" t="s">
        <v>1153</v>
      </c>
      <c r="D817" s="41">
        <v>0</v>
      </c>
    </row>
    <row r="818" spans="1:4" ht="33.75">
      <c r="A818" s="38" t="s">
        <v>1000</v>
      </c>
      <c r="B818" s="39">
        <v>4500128</v>
      </c>
      <c r="C818" s="39" t="s">
        <v>1154</v>
      </c>
      <c r="D818" s="41">
        <v>51142</v>
      </c>
    </row>
    <row r="819" spans="1:4" ht="11.25">
      <c r="A819" s="38" t="s">
        <v>1000</v>
      </c>
      <c r="B819" s="39">
        <v>4500129</v>
      </c>
      <c r="C819" s="39" t="s">
        <v>1155</v>
      </c>
      <c r="D819" s="41">
        <v>607922</v>
      </c>
    </row>
    <row r="820" spans="1:4" ht="11.25">
      <c r="A820" s="35">
        <v>2</v>
      </c>
      <c r="B820" s="36" t="s">
        <v>1156</v>
      </c>
      <c r="C820" s="35" t="s">
        <v>1157</v>
      </c>
      <c r="D820" s="37">
        <f>SUM(D821:D833)+D811</f>
        <v>4041946</v>
      </c>
    </row>
    <row r="821" spans="1:4" ht="11.25">
      <c r="A821" s="38" t="s">
        <v>1000</v>
      </c>
      <c r="B821" s="39">
        <v>4500105</v>
      </c>
      <c r="C821" s="39" t="s">
        <v>1158</v>
      </c>
      <c r="D821" s="41">
        <v>0</v>
      </c>
    </row>
    <row r="822" spans="1:4" ht="11.25">
      <c r="A822" s="38" t="s">
        <v>1000</v>
      </c>
      <c r="B822" s="39">
        <v>4500106</v>
      </c>
      <c r="C822" s="39" t="s">
        <v>1159</v>
      </c>
      <c r="D822" s="41">
        <v>923</v>
      </c>
    </row>
    <row r="823" spans="1:4" ht="11.25">
      <c r="A823" s="38" t="s">
        <v>1000</v>
      </c>
      <c r="B823" s="39">
        <v>4500107</v>
      </c>
      <c r="C823" s="39" t="s">
        <v>1160</v>
      </c>
      <c r="D823" s="41">
        <v>93509</v>
      </c>
    </row>
    <row r="824" spans="1:4" ht="11.25">
      <c r="A824" s="38" t="s">
        <v>1000</v>
      </c>
      <c r="B824" s="39">
        <v>4500108</v>
      </c>
      <c r="C824" s="39" t="s">
        <v>1161</v>
      </c>
      <c r="D824" s="41">
        <v>0</v>
      </c>
    </row>
    <row r="825" spans="1:4" ht="11.25">
      <c r="A825" s="38" t="s">
        <v>1000</v>
      </c>
      <c r="B825" s="39">
        <v>4500109</v>
      </c>
      <c r="C825" s="39" t="s">
        <v>1162</v>
      </c>
      <c r="D825" s="41">
        <v>93402</v>
      </c>
    </row>
    <row r="826" spans="1:4" ht="11.25">
      <c r="A826" s="38" t="s">
        <v>1000</v>
      </c>
      <c r="B826" s="39">
        <v>4500141</v>
      </c>
      <c r="C826" s="39" t="s">
        <v>1163</v>
      </c>
      <c r="D826" s="41">
        <v>3054005</v>
      </c>
    </row>
    <row r="827" spans="1:4" ht="11.25">
      <c r="A827" s="38" t="s">
        <v>1000</v>
      </c>
      <c r="B827" s="39">
        <v>4500142</v>
      </c>
      <c r="C827" s="39" t="s">
        <v>1164</v>
      </c>
      <c r="D827" s="41">
        <v>0</v>
      </c>
    </row>
    <row r="828" spans="1:4" ht="11.25">
      <c r="A828" s="38" t="s">
        <v>1000</v>
      </c>
      <c r="B828" s="39">
        <v>4500147</v>
      </c>
      <c r="C828" s="39" t="s">
        <v>1165</v>
      </c>
      <c r="D828" s="41">
        <v>0</v>
      </c>
    </row>
    <row r="829" spans="1:4" ht="11.25">
      <c r="A829" s="38" t="s">
        <v>1000</v>
      </c>
      <c r="B829" s="39">
        <v>4500159</v>
      </c>
      <c r="C829" s="39" t="s">
        <v>1166</v>
      </c>
      <c r="D829" s="41">
        <v>0</v>
      </c>
    </row>
    <row r="830" spans="1:4" ht="22.5">
      <c r="A830" s="38" t="s">
        <v>1000</v>
      </c>
      <c r="B830" s="39">
        <v>4500160</v>
      </c>
      <c r="C830" s="39" t="s">
        <v>905</v>
      </c>
      <c r="D830" s="41">
        <v>0</v>
      </c>
    </row>
    <row r="831" spans="1:4" ht="11.25">
      <c r="A831" s="38" t="s">
        <v>1000</v>
      </c>
      <c r="B831" s="39">
        <v>4500161</v>
      </c>
      <c r="C831" s="39" t="s">
        <v>487</v>
      </c>
      <c r="D831" s="41">
        <v>0</v>
      </c>
    </row>
    <row r="832" spans="1:4" ht="11.25">
      <c r="A832" s="38" t="s">
        <v>1000</v>
      </c>
      <c r="B832" s="39">
        <v>4500162</v>
      </c>
      <c r="C832" s="39" t="s">
        <v>488</v>
      </c>
      <c r="D832" s="41">
        <v>0</v>
      </c>
    </row>
    <row r="833" spans="1:4" ht="11.25">
      <c r="A833" s="38" t="s">
        <v>1000</v>
      </c>
      <c r="B833" s="39">
        <v>4500163</v>
      </c>
      <c r="C833" s="39" t="s">
        <v>489</v>
      </c>
      <c r="D833" s="41">
        <v>0</v>
      </c>
    </row>
    <row r="834" spans="1:4" ht="11.25">
      <c r="A834" s="35">
        <v>3</v>
      </c>
      <c r="B834" s="36" t="s">
        <v>1167</v>
      </c>
      <c r="C834" s="35" t="s">
        <v>90</v>
      </c>
      <c r="D834" s="37">
        <f>SUM(D835:D845)</f>
        <v>987848</v>
      </c>
    </row>
    <row r="835" spans="1:4" ht="11.25">
      <c r="A835" s="38" t="s">
        <v>1000</v>
      </c>
      <c r="B835" s="39">
        <v>4500110</v>
      </c>
      <c r="C835" s="39" t="s">
        <v>91</v>
      </c>
      <c r="D835" s="41">
        <v>806589</v>
      </c>
    </row>
    <row r="836" spans="1:4" ht="11.25">
      <c r="A836" s="38" t="s">
        <v>1000</v>
      </c>
      <c r="B836" s="39">
        <v>4500112</v>
      </c>
      <c r="C836" s="39" t="s">
        <v>92</v>
      </c>
      <c r="D836" s="41">
        <v>0</v>
      </c>
    </row>
    <row r="837" spans="1:4" ht="11.25">
      <c r="A837" s="38" t="s">
        <v>1000</v>
      </c>
      <c r="B837" s="39">
        <v>4500114</v>
      </c>
      <c r="C837" s="39" t="s">
        <v>93</v>
      </c>
      <c r="D837" s="41">
        <v>20906</v>
      </c>
    </row>
    <row r="838" spans="1:4" ht="11.25">
      <c r="A838" s="38" t="s">
        <v>1000</v>
      </c>
      <c r="B838" s="39">
        <v>4500151</v>
      </c>
      <c r="C838" s="39" t="s">
        <v>94</v>
      </c>
      <c r="D838" s="41">
        <v>0</v>
      </c>
    </row>
    <row r="839" spans="1:4" ht="11.25">
      <c r="A839" s="38" t="s">
        <v>1000</v>
      </c>
      <c r="B839" s="39">
        <v>4500152</v>
      </c>
      <c r="C839" s="39" t="s">
        <v>95</v>
      </c>
      <c r="D839" s="41">
        <v>0</v>
      </c>
    </row>
    <row r="840" spans="1:4" ht="11.25">
      <c r="A840" s="38" t="s">
        <v>1000</v>
      </c>
      <c r="B840" s="39">
        <v>4500153</v>
      </c>
      <c r="C840" s="39" t="s">
        <v>96</v>
      </c>
      <c r="D840" s="41">
        <v>0</v>
      </c>
    </row>
    <row r="841" spans="1:4" ht="11.25">
      <c r="A841" s="38" t="s">
        <v>1000</v>
      </c>
      <c r="B841" s="39">
        <v>4500154</v>
      </c>
      <c r="C841" s="39" t="s">
        <v>97</v>
      </c>
      <c r="D841" s="41">
        <v>0</v>
      </c>
    </row>
    <row r="842" spans="1:4" ht="11.25">
      <c r="A842" s="38" t="s">
        <v>1000</v>
      </c>
      <c r="B842" s="39">
        <v>4500155</v>
      </c>
      <c r="C842" s="39" t="s">
        <v>98</v>
      </c>
      <c r="D842" s="41">
        <v>0</v>
      </c>
    </row>
    <row r="843" spans="1:4" ht="11.25">
      <c r="A843" s="38" t="s">
        <v>1000</v>
      </c>
      <c r="B843" s="39">
        <v>4500156</v>
      </c>
      <c r="C843" s="39" t="s">
        <v>902</v>
      </c>
      <c r="D843" s="41">
        <v>0</v>
      </c>
    </row>
    <row r="844" spans="1:4" ht="11.25">
      <c r="A844" s="38" t="s">
        <v>1000</v>
      </c>
      <c r="B844" s="39">
        <v>4500157</v>
      </c>
      <c r="C844" s="39" t="s">
        <v>903</v>
      </c>
      <c r="D844" s="41">
        <v>0</v>
      </c>
    </row>
    <row r="845" spans="1:4" ht="11.25">
      <c r="A845" s="38" t="s">
        <v>1000</v>
      </c>
      <c r="B845" s="39">
        <v>4500158</v>
      </c>
      <c r="C845" s="39" t="s">
        <v>904</v>
      </c>
      <c r="D845" s="41">
        <v>160353</v>
      </c>
    </row>
    <row r="846" spans="1:4" ht="11.25">
      <c r="A846" s="35">
        <v>4</v>
      </c>
      <c r="B846" s="36" t="s">
        <v>99</v>
      </c>
      <c r="C846" s="35" t="s">
        <v>100</v>
      </c>
      <c r="D846" s="37">
        <f>SUM(D847:D873)</f>
        <v>563447</v>
      </c>
    </row>
    <row r="847" spans="1:4" ht="11.25">
      <c r="A847" s="38" t="s">
        <v>1000</v>
      </c>
      <c r="B847" s="39">
        <v>4500220</v>
      </c>
      <c r="C847" s="39" t="s">
        <v>1162</v>
      </c>
      <c r="D847" s="41">
        <v>0</v>
      </c>
    </row>
    <row r="848" spans="1:4" ht="11.25">
      <c r="A848" s="38" t="s">
        <v>1000</v>
      </c>
      <c r="B848" s="39">
        <v>4500222</v>
      </c>
      <c r="C848" s="39" t="s">
        <v>101</v>
      </c>
      <c r="D848" s="41">
        <v>0</v>
      </c>
    </row>
    <row r="849" spans="1:4" ht="11.25">
      <c r="A849" s="38" t="s">
        <v>1000</v>
      </c>
      <c r="B849" s="39">
        <v>4500224</v>
      </c>
      <c r="C849" s="39" t="s">
        <v>102</v>
      </c>
      <c r="D849" s="41">
        <v>117769</v>
      </c>
    </row>
    <row r="850" spans="1:4" ht="11.25">
      <c r="A850" s="38" t="s">
        <v>1000</v>
      </c>
      <c r="B850" s="39">
        <v>4500238</v>
      </c>
      <c r="C850" s="39" t="s">
        <v>103</v>
      </c>
      <c r="D850" s="41">
        <v>0</v>
      </c>
    </row>
    <row r="851" spans="1:4" ht="22.5">
      <c r="A851" s="38" t="s">
        <v>1000</v>
      </c>
      <c r="B851" s="39">
        <v>4500242</v>
      </c>
      <c r="C851" s="39" t="s">
        <v>104</v>
      </c>
      <c r="D851" s="41">
        <v>0</v>
      </c>
    </row>
    <row r="852" spans="1:4" ht="11.25">
      <c r="A852" s="38" t="s">
        <v>1000</v>
      </c>
      <c r="B852" s="39">
        <v>4500202</v>
      </c>
      <c r="C852" s="39" t="s">
        <v>105</v>
      </c>
      <c r="D852" s="41">
        <v>0</v>
      </c>
    </row>
    <row r="853" spans="1:4" ht="11.25">
      <c r="A853" s="38" t="s">
        <v>1000</v>
      </c>
      <c r="B853" s="39">
        <v>4500210</v>
      </c>
      <c r="C853" s="39" t="s">
        <v>106</v>
      </c>
      <c r="D853" s="41">
        <v>0</v>
      </c>
    </row>
    <row r="854" spans="1:4" ht="11.25">
      <c r="A854" s="38" t="s">
        <v>1000</v>
      </c>
      <c r="B854" s="39">
        <v>4500216</v>
      </c>
      <c r="C854" s="39" t="s">
        <v>107</v>
      </c>
      <c r="D854" s="41">
        <v>0</v>
      </c>
    </row>
    <row r="855" spans="1:4" ht="11.25">
      <c r="A855" s="38" t="s">
        <v>1000</v>
      </c>
      <c r="B855" s="39">
        <v>4500219</v>
      </c>
      <c r="C855" s="39" t="s">
        <v>108</v>
      </c>
      <c r="D855" s="41">
        <v>677</v>
      </c>
    </row>
    <row r="856" spans="1:4" ht="11.25">
      <c r="A856" s="38" t="s">
        <v>1000</v>
      </c>
      <c r="B856" s="39">
        <v>4500221</v>
      </c>
      <c r="C856" s="39" t="s">
        <v>109</v>
      </c>
      <c r="D856" s="41">
        <v>0</v>
      </c>
    </row>
    <row r="857" spans="1:4" ht="11.25">
      <c r="A857" s="38" t="s">
        <v>1000</v>
      </c>
      <c r="B857" s="39">
        <v>4500223</v>
      </c>
      <c r="C857" s="39" t="s">
        <v>110</v>
      </c>
      <c r="D857" s="41">
        <v>0</v>
      </c>
    </row>
    <row r="858" spans="1:4" ht="11.25">
      <c r="A858" s="38" t="s">
        <v>1000</v>
      </c>
      <c r="B858" s="39">
        <v>4500225</v>
      </c>
      <c r="C858" s="39" t="s">
        <v>111</v>
      </c>
      <c r="D858" s="41">
        <v>10596</v>
      </c>
    </row>
    <row r="859" spans="1:4" ht="11.25">
      <c r="A859" s="38" t="s">
        <v>1000</v>
      </c>
      <c r="B859" s="39">
        <v>4500239</v>
      </c>
      <c r="C859" s="39" t="s">
        <v>112</v>
      </c>
      <c r="D859" s="41">
        <v>0</v>
      </c>
    </row>
    <row r="860" spans="1:4" ht="11.25">
      <c r="A860" s="38" t="s">
        <v>1000</v>
      </c>
      <c r="B860" s="39">
        <v>4500215</v>
      </c>
      <c r="C860" s="39" t="s">
        <v>113</v>
      </c>
      <c r="D860" s="41">
        <v>40800</v>
      </c>
    </row>
    <row r="861" spans="1:4" ht="11.25">
      <c r="A861" s="38" t="s">
        <v>1000</v>
      </c>
      <c r="B861" s="39">
        <v>4500217</v>
      </c>
      <c r="C861" s="39" t="s">
        <v>114</v>
      </c>
      <c r="D861" s="41">
        <v>31722</v>
      </c>
    </row>
    <row r="862" spans="1:4" ht="11.25">
      <c r="A862" s="38" t="s">
        <v>1000</v>
      </c>
      <c r="B862" s="39">
        <v>4500240</v>
      </c>
      <c r="C862" s="39" t="s">
        <v>115</v>
      </c>
      <c r="D862" s="41">
        <v>30009</v>
      </c>
    </row>
    <row r="863" spans="1:4" ht="11.25">
      <c r="A863" s="38" t="s">
        <v>1000</v>
      </c>
      <c r="B863" s="39">
        <v>4500209</v>
      </c>
      <c r="C863" s="39" t="s">
        <v>116</v>
      </c>
      <c r="D863" s="41">
        <v>907</v>
      </c>
    </row>
    <row r="864" spans="1:4" ht="11.25">
      <c r="A864" s="38" t="s">
        <v>1000</v>
      </c>
      <c r="B864" s="39">
        <v>4500201</v>
      </c>
      <c r="C864" s="39" t="s">
        <v>117</v>
      </c>
      <c r="D864" s="41">
        <v>0</v>
      </c>
    </row>
    <row r="865" spans="1:4" ht="11.25">
      <c r="A865" s="38" t="s">
        <v>1000</v>
      </c>
      <c r="B865" s="39">
        <v>4500265</v>
      </c>
      <c r="C865" s="39" t="s">
        <v>118</v>
      </c>
      <c r="D865" s="41">
        <v>0</v>
      </c>
    </row>
    <row r="866" spans="1:4" ht="22.5">
      <c r="A866" s="38" t="s">
        <v>1000</v>
      </c>
      <c r="B866" s="39">
        <v>4500266</v>
      </c>
      <c r="C866" s="39" t="s">
        <v>1181</v>
      </c>
      <c r="D866" s="41">
        <v>0</v>
      </c>
    </row>
    <row r="867" spans="1:4" ht="11.25">
      <c r="A867" s="38" t="s">
        <v>1000</v>
      </c>
      <c r="B867" s="39">
        <v>4500267</v>
      </c>
      <c r="C867" s="39" t="s">
        <v>1182</v>
      </c>
      <c r="D867" s="41">
        <v>330967</v>
      </c>
    </row>
    <row r="868" spans="1:4" ht="11.25">
      <c r="A868" s="38" t="s">
        <v>1000</v>
      </c>
      <c r="B868" s="39">
        <v>4500268</v>
      </c>
      <c r="C868" s="39" t="s">
        <v>1183</v>
      </c>
      <c r="D868" s="41">
        <v>0</v>
      </c>
    </row>
    <row r="869" spans="1:4" ht="11.25">
      <c r="A869" s="38" t="s">
        <v>1000</v>
      </c>
      <c r="B869" s="39">
        <v>4500269</v>
      </c>
      <c r="C869" s="39" t="s">
        <v>490</v>
      </c>
      <c r="D869" s="41">
        <v>0</v>
      </c>
    </row>
    <row r="870" spans="1:4" ht="11.25">
      <c r="A870" s="38" t="s">
        <v>1000</v>
      </c>
      <c r="B870" s="39">
        <v>4500270</v>
      </c>
      <c r="C870" s="39" t="s">
        <v>1184</v>
      </c>
      <c r="D870" s="41">
        <v>0</v>
      </c>
    </row>
    <row r="871" spans="1:4" ht="22.5">
      <c r="A871" s="38" t="s">
        <v>1000</v>
      </c>
      <c r="B871" s="39">
        <v>4500271</v>
      </c>
      <c r="C871" s="39" t="s">
        <v>1185</v>
      </c>
      <c r="D871" s="41">
        <v>0</v>
      </c>
    </row>
    <row r="872" spans="1:4" ht="11.25">
      <c r="A872" s="38" t="s">
        <v>1000</v>
      </c>
      <c r="B872" s="39">
        <v>4500273</v>
      </c>
      <c r="C872" s="39" t="s">
        <v>1186</v>
      </c>
      <c r="D872" s="41">
        <v>0</v>
      </c>
    </row>
    <row r="873" spans="1:4" ht="11.25">
      <c r="A873" s="38" t="s">
        <v>1000</v>
      </c>
      <c r="B873" s="39">
        <v>4500274</v>
      </c>
      <c r="C873" s="39" t="s">
        <v>1187</v>
      </c>
      <c r="D873" s="41">
        <v>0</v>
      </c>
    </row>
    <row r="874" spans="1:4" ht="11.25">
      <c r="A874" s="35" t="s">
        <v>1002</v>
      </c>
      <c r="B874" s="36" t="s">
        <v>1188</v>
      </c>
      <c r="C874" s="35" t="s">
        <v>129</v>
      </c>
      <c r="D874" s="37">
        <f>SUM(D875:D879)</f>
        <v>459488</v>
      </c>
    </row>
    <row r="875" spans="1:4" ht="11.25">
      <c r="A875" s="38" t="s">
        <v>1000</v>
      </c>
      <c r="B875" s="39">
        <v>4500226</v>
      </c>
      <c r="C875" s="39" t="s">
        <v>130</v>
      </c>
      <c r="D875" s="41">
        <v>116903</v>
      </c>
    </row>
    <row r="876" spans="1:4" ht="11.25">
      <c r="A876" s="38" t="s">
        <v>1000</v>
      </c>
      <c r="B876" s="39">
        <v>4500227</v>
      </c>
      <c r="C876" s="39" t="s">
        <v>131</v>
      </c>
      <c r="D876" s="41">
        <v>2894</v>
      </c>
    </row>
    <row r="877" spans="1:4" ht="11.25">
      <c r="A877" s="38" t="s">
        <v>1000</v>
      </c>
      <c r="B877" s="39">
        <v>4500241</v>
      </c>
      <c r="C877" s="39" t="s">
        <v>132</v>
      </c>
      <c r="D877" s="41">
        <v>250</v>
      </c>
    </row>
    <row r="878" spans="1:4" ht="11.25">
      <c r="A878" s="38" t="s">
        <v>1000</v>
      </c>
      <c r="B878" s="39">
        <v>4500237</v>
      </c>
      <c r="C878" s="39" t="s">
        <v>133</v>
      </c>
      <c r="D878" s="41">
        <v>339441</v>
      </c>
    </row>
    <row r="879" spans="1:4" ht="22.5">
      <c r="A879" s="38" t="s">
        <v>1000</v>
      </c>
      <c r="B879" s="39">
        <v>4500243</v>
      </c>
      <c r="C879" s="39" t="s">
        <v>134</v>
      </c>
      <c r="D879" s="41">
        <v>0</v>
      </c>
    </row>
    <row r="880" spans="1:4" ht="11.25">
      <c r="A880" s="35" t="s">
        <v>1003</v>
      </c>
      <c r="B880" s="36" t="s">
        <v>135</v>
      </c>
      <c r="C880" s="35" t="s">
        <v>136</v>
      </c>
      <c r="D880" s="37">
        <f>SUM(D881:D882)</f>
        <v>1180448</v>
      </c>
    </row>
    <row r="881" spans="1:4" ht="11.25">
      <c r="A881" s="38" t="s">
        <v>1000</v>
      </c>
      <c r="B881" s="39">
        <v>4500230</v>
      </c>
      <c r="C881" s="39" t="s">
        <v>137</v>
      </c>
      <c r="D881" s="41">
        <v>1180448</v>
      </c>
    </row>
    <row r="882" spans="1:4" ht="11.25">
      <c r="A882" s="38" t="s">
        <v>1000</v>
      </c>
      <c r="B882" s="39">
        <v>4500284</v>
      </c>
      <c r="C882" s="39" t="s">
        <v>138</v>
      </c>
      <c r="D882" s="41">
        <v>0</v>
      </c>
    </row>
    <row r="883" spans="1:4" ht="11.25">
      <c r="A883" s="35">
        <v>5</v>
      </c>
      <c r="B883" s="36" t="s">
        <v>139</v>
      </c>
      <c r="C883" s="35"/>
      <c r="D883" s="37">
        <f>SUM(D884:D901)</f>
        <v>1931133</v>
      </c>
    </row>
    <row r="884" spans="1:4" ht="11.25">
      <c r="A884" s="38" t="s">
        <v>1000</v>
      </c>
      <c r="B884" s="39">
        <v>4500301</v>
      </c>
      <c r="C884" s="39" t="s">
        <v>140</v>
      </c>
      <c r="D884" s="41">
        <v>266093</v>
      </c>
    </row>
    <row r="885" spans="1:4" ht="11.25">
      <c r="A885" s="38" t="s">
        <v>1000</v>
      </c>
      <c r="B885" s="39">
        <v>4500302</v>
      </c>
      <c r="C885" s="39" t="s">
        <v>141</v>
      </c>
      <c r="D885" s="41">
        <v>1747</v>
      </c>
    </row>
    <row r="886" spans="1:4" ht="11.25">
      <c r="A886" s="38" t="s">
        <v>1000</v>
      </c>
      <c r="B886" s="39">
        <v>4500304</v>
      </c>
      <c r="C886" s="39" t="s">
        <v>142</v>
      </c>
      <c r="D886" s="41">
        <v>804703</v>
      </c>
    </row>
    <row r="887" spans="1:4" ht="11.25">
      <c r="A887" s="38" t="s">
        <v>1000</v>
      </c>
      <c r="B887" s="39">
        <v>4500305</v>
      </c>
      <c r="C887" s="39" t="s">
        <v>143</v>
      </c>
      <c r="D887" s="41">
        <v>0</v>
      </c>
    </row>
    <row r="888" spans="1:4" ht="11.25">
      <c r="A888" s="38" t="s">
        <v>1000</v>
      </c>
      <c r="B888" s="39">
        <v>4500306</v>
      </c>
      <c r="C888" s="39" t="s">
        <v>144</v>
      </c>
      <c r="D888" s="41">
        <v>63775</v>
      </c>
    </row>
    <row r="889" spans="1:4" ht="11.25">
      <c r="A889" s="38" t="s">
        <v>1000</v>
      </c>
      <c r="B889" s="39">
        <v>4500308</v>
      </c>
      <c r="C889" s="39" t="s">
        <v>145</v>
      </c>
      <c r="D889" s="41">
        <v>50559</v>
      </c>
    </row>
    <row r="890" spans="1:4" ht="11.25">
      <c r="A890" s="38" t="s">
        <v>1000</v>
      </c>
      <c r="B890" s="39">
        <v>4500309</v>
      </c>
      <c r="C890" s="39" t="s">
        <v>146</v>
      </c>
      <c r="D890" s="41">
        <v>0</v>
      </c>
    </row>
    <row r="891" spans="1:4" ht="11.25">
      <c r="A891" s="38" t="s">
        <v>1000</v>
      </c>
      <c r="B891" s="39">
        <v>4500310</v>
      </c>
      <c r="C891" s="39" t="s">
        <v>147</v>
      </c>
      <c r="D891" s="41">
        <v>0</v>
      </c>
    </row>
    <row r="892" spans="1:4" ht="22.5">
      <c r="A892" s="38" t="s">
        <v>1000</v>
      </c>
      <c r="B892" s="39">
        <v>4500311</v>
      </c>
      <c r="C892" s="39" t="s">
        <v>148</v>
      </c>
      <c r="D892" s="41">
        <v>0</v>
      </c>
    </row>
    <row r="893" spans="1:4" ht="11.25">
      <c r="A893" s="38" t="s">
        <v>1000</v>
      </c>
      <c r="B893" s="39">
        <v>4500312</v>
      </c>
      <c r="C893" s="39" t="s">
        <v>149</v>
      </c>
      <c r="D893" s="41">
        <v>0</v>
      </c>
    </row>
    <row r="894" spans="1:4" ht="11.25">
      <c r="A894" s="38" t="s">
        <v>1000</v>
      </c>
      <c r="B894" s="39">
        <v>4500313</v>
      </c>
      <c r="C894" s="39" t="s">
        <v>150</v>
      </c>
      <c r="D894" s="41">
        <v>760</v>
      </c>
    </row>
    <row r="895" spans="1:4" ht="22.5">
      <c r="A895" s="38" t="s">
        <v>1000</v>
      </c>
      <c r="B895" s="39">
        <v>4500314</v>
      </c>
      <c r="C895" s="39" t="s">
        <v>151</v>
      </c>
      <c r="D895" s="41">
        <v>198307</v>
      </c>
    </row>
    <row r="896" spans="1:4" ht="11.25">
      <c r="A896" s="38" t="s">
        <v>1000</v>
      </c>
      <c r="B896" s="39">
        <v>4500315</v>
      </c>
      <c r="C896" s="39" t="s">
        <v>152</v>
      </c>
      <c r="D896" s="41">
        <v>545189</v>
      </c>
    </row>
    <row r="897" spans="1:4" ht="11.25">
      <c r="A897" s="38" t="s">
        <v>1000</v>
      </c>
      <c r="B897" s="39">
        <v>4500316</v>
      </c>
      <c r="C897" s="39" t="s">
        <v>153</v>
      </c>
      <c r="D897" s="41">
        <v>0</v>
      </c>
    </row>
    <row r="898" spans="1:4" ht="22.5">
      <c r="A898" s="38" t="s">
        <v>1000</v>
      </c>
      <c r="B898" s="39">
        <v>4500317</v>
      </c>
      <c r="C898" s="39" t="s">
        <v>154</v>
      </c>
      <c r="D898" s="41">
        <v>0</v>
      </c>
    </row>
    <row r="899" spans="1:4" ht="11.25">
      <c r="A899" s="38" t="s">
        <v>1000</v>
      </c>
      <c r="B899" s="39">
        <v>4500318</v>
      </c>
      <c r="C899" s="39" t="s">
        <v>493</v>
      </c>
      <c r="D899" s="41">
        <v>0</v>
      </c>
    </row>
    <row r="900" spans="1:4" ht="11.25">
      <c r="A900" s="38" t="s">
        <v>1000</v>
      </c>
      <c r="B900" s="39">
        <v>4500319</v>
      </c>
      <c r="C900" s="39" t="s">
        <v>259</v>
      </c>
      <c r="D900" s="41">
        <v>0</v>
      </c>
    </row>
    <row r="901" spans="1:4" ht="11.25">
      <c r="A901" s="38" t="s">
        <v>1000</v>
      </c>
      <c r="B901" s="39">
        <v>4500320</v>
      </c>
      <c r="C901" s="39" t="s">
        <v>1259</v>
      </c>
      <c r="D901" s="41">
        <v>0</v>
      </c>
    </row>
    <row r="902" spans="1:4" ht="11.25">
      <c r="A902" s="35">
        <v>6</v>
      </c>
      <c r="B902" s="36" t="s">
        <v>155</v>
      </c>
      <c r="C902" s="35" t="s">
        <v>156</v>
      </c>
      <c r="D902" s="37">
        <f>SUM(D903:D905)</f>
        <v>12505974</v>
      </c>
    </row>
    <row r="903" spans="1:4" ht="11.25">
      <c r="A903" s="38" t="s">
        <v>1000</v>
      </c>
      <c r="B903" s="39">
        <v>4500401</v>
      </c>
      <c r="C903" s="39" t="s">
        <v>157</v>
      </c>
      <c r="D903" s="41">
        <v>10737583</v>
      </c>
    </row>
    <row r="904" spans="1:4" ht="22.5">
      <c r="A904" s="38" t="s">
        <v>1000</v>
      </c>
      <c r="B904" s="39">
        <v>4500402</v>
      </c>
      <c r="C904" s="39" t="s">
        <v>158</v>
      </c>
      <c r="D904" s="41">
        <v>3551</v>
      </c>
    </row>
    <row r="905" spans="1:4" ht="11.25">
      <c r="A905" s="38" t="s">
        <v>1000</v>
      </c>
      <c r="B905" s="39">
        <v>4500403</v>
      </c>
      <c r="C905" s="39" t="s">
        <v>159</v>
      </c>
      <c r="D905" s="41">
        <v>1764840</v>
      </c>
    </row>
    <row r="906" spans="1:4" ht="21">
      <c r="A906" s="35">
        <v>7</v>
      </c>
      <c r="B906" s="36" t="s">
        <v>160</v>
      </c>
      <c r="C906" s="35" t="s">
        <v>161</v>
      </c>
      <c r="D906" s="37">
        <f>D907+D909+D923</f>
        <v>3034479</v>
      </c>
    </row>
    <row r="907" spans="1:4" ht="21">
      <c r="A907" s="35" t="s">
        <v>999</v>
      </c>
      <c r="B907" s="36" t="s">
        <v>162</v>
      </c>
      <c r="C907" s="36" t="s">
        <v>163</v>
      </c>
      <c r="D907" s="37">
        <f>D908</f>
        <v>76232</v>
      </c>
    </row>
    <row r="908" spans="1:4" ht="11.25">
      <c r="A908" s="38" t="s">
        <v>1000</v>
      </c>
      <c r="B908" s="39">
        <v>4600203</v>
      </c>
      <c r="C908" s="39" t="s">
        <v>164</v>
      </c>
      <c r="D908" s="41">
        <v>76232</v>
      </c>
    </row>
    <row r="909" spans="1:4" ht="11.25">
      <c r="A909" s="38" t="s">
        <v>1000</v>
      </c>
      <c r="B909" s="36" t="s">
        <v>165</v>
      </c>
      <c r="C909" s="36" t="s">
        <v>166</v>
      </c>
      <c r="D909" s="37">
        <f>SUM(D910:D922)</f>
        <v>2393941</v>
      </c>
    </row>
    <row r="910" spans="1:4" ht="11.25">
      <c r="A910" s="38" t="s">
        <v>1000</v>
      </c>
      <c r="B910" s="39">
        <v>4500232</v>
      </c>
      <c r="C910" s="39" t="s">
        <v>167</v>
      </c>
      <c r="D910" s="41">
        <v>877647</v>
      </c>
    </row>
    <row r="911" spans="1:4" ht="11.25">
      <c r="A911" s="38" t="s">
        <v>1000</v>
      </c>
      <c r="B911" s="39">
        <v>4600201</v>
      </c>
      <c r="C911" s="39" t="s">
        <v>168</v>
      </c>
      <c r="D911" s="41">
        <v>577</v>
      </c>
    </row>
    <row r="912" spans="1:4" ht="11.25">
      <c r="A912" s="38" t="s">
        <v>1000</v>
      </c>
      <c r="B912" s="39">
        <v>4600202</v>
      </c>
      <c r="C912" s="39" t="s">
        <v>169</v>
      </c>
      <c r="D912" s="41">
        <v>361499</v>
      </c>
    </row>
    <row r="913" spans="1:4" ht="11.25">
      <c r="A913" s="38" t="s">
        <v>1000</v>
      </c>
      <c r="B913" s="39">
        <v>4600204</v>
      </c>
      <c r="C913" s="39" t="s">
        <v>170</v>
      </c>
      <c r="D913" s="41">
        <v>0</v>
      </c>
    </row>
    <row r="914" spans="1:4" ht="11.25">
      <c r="A914" s="38" t="s">
        <v>1000</v>
      </c>
      <c r="B914" s="39">
        <v>4600205</v>
      </c>
      <c r="C914" s="39" t="s">
        <v>171</v>
      </c>
      <c r="D914" s="41">
        <v>0</v>
      </c>
    </row>
    <row r="915" spans="1:4" ht="11.25">
      <c r="A915" s="38" t="s">
        <v>1000</v>
      </c>
      <c r="B915" s="39">
        <v>4600206</v>
      </c>
      <c r="C915" s="39" t="s">
        <v>172</v>
      </c>
      <c r="D915" s="41">
        <v>0</v>
      </c>
    </row>
    <row r="916" spans="1:4" ht="11.25">
      <c r="A916" s="38" t="s">
        <v>1000</v>
      </c>
      <c r="B916" s="39">
        <v>4600207</v>
      </c>
      <c r="C916" s="39" t="s">
        <v>173</v>
      </c>
      <c r="D916" s="41">
        <v>0</v>
      </c>
    </row>
    <row r="917" spans="1:4" ht="11.25">
      <c r="A917" s="38" t="s">
        <v>1000</v>
      </c>
      <c r="B917" s="39">
        <v>4500234</v>
      </c>
      <c r="C917" s="39" t="s">
        <v>174</v>
      </c>
      <c r="D917" s="41">
        <v>428636</v>
      </c>
    </row>
    <row r="918" spans="1:4" ht="11.25">
      <c r="A918" s="38" t="s">
        <v>1000</v>
      </c>
      <c r="B918" s="39">
        <v>4500235</v>
      </c>
      <c r="C918" s="39" t="s">
        <v>175</v>
      </c>
      <c r="D918" s="41">
        <v>0</v>
      </c>
    </row>
    <row r="919" spans="1:4" ht="22.5">
      <c r="A919" s="38" t="s">
        <v>1000</v>
      </c>
      <c r="B919" s="39">
        <v>4500236</v>
      </c>
      <c r="C919" s="39" t="s">
        <v>176</v>
      </c>
      <c r="D919" s="41">
        <v>0</v>
      </c>
    </row>
    <row r="920" spans="1:4" ht="11.25">
      <c r="A920" s="38" t="s">
        <v>1000</v>
      </c>
      <c r="B920" s="39">
        <v>4500303</v>
      </c>
      <c r="C920" s="39" t="s">
        <v>177</v>
      </c>
      <c r="D920" s="41">
        <v>136110</v>
      </c>
    </row>
    <row r="921" spans="1:4" ht="11.25">
      <c r="A921" s="38" t="s">
        <v>1000</v>
      </c>
      <c r="B921" s="39">
        <v>4500307</v>
      </c>
      <c r="C921" s="39" t="s">
        <v>178</v>
      </c>
      <c r="D921" s="41">
        <v>0</v>
      </c>
    </row>
    <row r="922" spans="1:4" ht="11.25">
      <c r="A922" s="38" t="s">
        <v>1000</v>
      </c>
      <c r="B922" s="39">
        <v>4500233</v>
      </c>
      <c r="C922" s="39" t="s">
        <v>179</v>
      </c>
      <c r="D922" s="41">
        <v>589472</v>
      </c>
    </row>
    <row r="923" spans="1:4" ht="11.25">
      <c r="A923" s="38" t="s">
        <v>1000</v>
      </c>
      <c r="B923" s="36" t="s">
        <v>180</v>
      </c>
      <c r="C923" s="36" t="s">
        <v>181</v>
      </c>
      <c r="D923" s="37">
        <f>D924</f>
        <v>564306</v>
      </c>
    </row>
    <row r="924" spans="1:4" ht="11.25">
      <c r="A924" s="38" t="s">
        <v>1000</v>
      </c>
      <c r="B924" s="39">
        <v>4700201</v>
      </c>
      <c r="C924" s="39" t="s">
        <v>182</v>
      </c>
      <c r="D924" s="41">
        <v>564306</v>
      </c>
    </row>
    <row r="925" spans="1:4" ht="11.25">
      <c r="A925" s="35">
        <v>8</v>
      </c>
      <c r="B925" s="36" t="s">
        <v>183</v>
      </c>
      <c r="C925" s="35" t="s">
        <v>184</v>
      </c>
      <c r="D925" s="37">
        <f>D926</f>
        <v>10016</v>
      </c>
    </row>
    <row r="926" spans="1:4" ht="21">
      <c r="A926" s="35" t="s">
        <v>999</v>
      </c>
      <c r="B926" s="36" t="s">
        <v>185</v>
      </c>
      <c r="C926" s="36" t="s">
        <v>186</v>
      </c>
      <c r="D926" s="37">
        <f>D927+D929+D931+D933</f>
        <v>10016</v>
      </c>
    </row>
    <row r="927" spans="1:4" ht="11.25">
      <c r="A927" s="38" t="s">
        <v>1000</v>
      </c>
      <c r="B927" s="36" t="s">
        <v>187</v>
      </c>
      <c r="C927" s="36" t="s">
        <v>188</v>
      </c>
      <c r="D927" s="37">
        <f>D928</f>
        <v>0</v>
      </c>
    </row>
    <row r="928" spans="1:4" ht="11.25">
      <c r="A928" s="38" t="s">
        <v>1000</v>
      </c>
      <c r="B928" s="39">
        <v>4600101</v>
      </c>
      <c r="C928" s="39" t="s">
        <v>189</v>
      </c>
      <c r="D928" s="41">
        <v>0</v>
      </c>
    </row>
    <row r="929" spans="1:4" ht="11.25">
      <c r="A929" s="38" t="s">
        <v>1000</v>
      </c>
      <c r="B929" s="36" t="s">
        <v>190</v>
      </c>
      <c r="C929" s="36" t="s">
        <v>191</v>
      </c>
      <c r="D929" s="37">
        <f>D930</f>
        <v>10016</v>
      </c>
    </row>
    <row r="930" spans="1:4" ht="11.25">
      <c r="A930" s="38" t="s">
        <v>1000</v>
      </c>
      <c r="B930" s="39">
        <v>4600102</v>
      </c>
      <c r="C930" s="39" t="s">
        <v>192</v>
      </c>
      <c r="D930" s="41">
        <v>10016</v>
      </c>
    </row>
    <row r="931" spans="1:4" ht="11.25">
      <c r="A931" s="38" t="s">
        <v>1000</v>
      </c>
      <c r="B931" s="36" t="s">
        <v>193</v>
      </c>
      <c r="C931" s="36" t="s">
        <v>194</v>
      </c>
      <c r="D931" s="37">
        <f>D932</f>
        <v>0</v>
      </c>
    </row>
    <row r="932" spans="1:4" ht="11.25">
      <c r="A932" s="38" t="s">
        <v>1000</v>
      </c>
      <c r="B932" s="39">
        <v>4600103</v>
      </c>
      <c r="C932" s="39" t="s">
        <v>195</v>
      </c>
      <c r="D932" s="41">
        <v>0</v>
      </c>
    </row>
    <row r="933" spans="1:4" ht="11.25">
      <c r="A933" s="38" t="s">
        <v>1000</v>
      </c>
      <c r="B933" s="36" t="s">
        <v>196</v>
      </c>
      <c r="C933" s="36" t="s">
        <v>197</v>
      </c>
      <c r="D933" s="37"/>
    </row>
    <row r="934" spans="1:4" ht="11.25">
      <c r="A934" s="35">
        <v>9</v>
      </c>
      <c r="B934" s="36" t="s">
        <v>198</v>
      </c>
      <c r="C934" s="35" t="s">
        <v>199</v>
      </c>
      <c r="D934" s="37">
        <f>SUM(D935:D941)</f>
        <v>4880753</v>
      </c>
    </row>
    <row r="935" spans="1:4" ht="11.25">
      <c r="A935" s="38" t="s">
        <v>1000</v>
      </c>
      <c r="B935" s="39">
        <v>4500277</v>
      </c>
      <c r="C935" s="39" t="s">
        <v>200</v>
      </c>
      <c r="D935" s="41">
        <v>207239</v>
      </c>
    </row>
    <row r="936" spans="1:4" ht="11.25">
      <c r="A936" s="38" t="s">
        <v>1000</v>
      </c>
      <c r="B936" s="39">
        <v>4500278</v>
      </c>
      <c r="C936" s="39" t="s">
        <v>201</v>
      </c>
      <c r="D936" s="41">
        <v>3848464</v>
      </c>
    </row>
    <row r="937" spans="1:214" ht="11.25">
      <c r="A937" s="38" t="s">
        <v>1000</v>
      </c>
      <c r="B937" s="39">
        <v>4500279</v>
      </c>
      <c r="C937" s="39" t="s">
        <v>202</v>
      </c>
      <c r="D937" s="41">
        <v>366197</v>
      </c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  <c r="AH937" s="46"/>
      <c r="AI937" s="46"/>
      <c r="AJ937" s="46"/>
      <c r="AK937" s="46"/>
      <c r="AL937" s="46"/>
      <c r="AM937" s="46"/>
      <c r="AN937" s="46"/>
      <c r="AO937" s="46"/>
      <c r="AP937" s="46"/>
      <c r="AQ937" s="46"/>
      <c r="AR937" s="46"/>
      <c r="AS937" s="46"/>
      <c r="AT937" s="46"/>
      <c r="AU937" s="46"/>
      <c r="AV937" s="46"/>
      <c r="AW937" s="46"/>
      <c r="AX937" s="46"/>
      <c r="AY937" s="46"/>
      <c r="AZ937" s="46"/>
      <c r="BA937" s="46"/>
      <c r="BB937" s="46"/>
      <c r="BC937" s="46"/>
      <c r="BD937" s="46"/>
      <c r="BE937" s="46"/>
      <c r="BF937" s="46"/>
      <c r="BG937" s="46"/>
      <c r="BH937" s="46"/>
      <c r="BI937" s="46"/>
      <c r="BJ937" s="46"/>
      <c r="BK937" s="46"/>
      <c r="BL937" s="46"/>
      <c r="BM937" s="46"/>
      <c r="BN937" s="46"/>
      <c r="BO937" s="46"/>
      <c r="BP937" s="46"/>
      <c r="BQ937" s="46"/>
      <c r="BR937" s="46"/>
      <c r="BS937" s="46"/>
      <c r="BT937" s="46"/>
      <c r="BU937" s="46"/>
      <c r="BV937" s="46"/>
      <c r="BW937" s="46"/>
      <c r="BX937" s="46"/>
      <c r="BY937" s="46"/>
      <c r="BZ937" s="46"/>
      <c r="CA937" s="46"/>
      <c r="CB937" s="46"/>
      <c r="CC937" s="46"/>
      <c r="CD937" s="46"/>
      <c r="CE937" s="46"/>
      <c r="CF937" s="46"/>
      <c r="CG937" s="46"/>
      <c r="CH937" s="46"/>
      <c r="CI937" s="46"/>
      <c r="CJ937" s="46"/>
      <c r="CK937" s="46"/>
      <c r="CL937" s="46"/>
      <c r="CM937" s="46"/>
      <c r="CN937" s="46"/>
      <c r="CO937" s="46"/>
      <c r="CP937" s="46"/>
      <c r="CQ937" s="46"/>
      <c r="CR937" s="46"/>
      <c r="CS937" s="46"/>
      <c r="CT937" s="46"/>
      <c r="CU937" s="46"/>
      <c r="CV937" s="46"/>
      <c r="CW937" s="46"/>
      <c r="CX937" s="46"/>
      <c r="CY937" s="46"/>
      <c r="CZ937" s="46"/>
      <c r="DA937" s="46"/>
      <c r="DB937" s="46"/>
      <c r="DC937" s="46"/>
      <c r="DD937" s="46"/>
      <c r="DE937" s="46"/>
      <c r="DF937" s="46"/>
      <c r="DG937" s="46"/>
      <c r="DH937" s="46"/>
      <c r="DI937" s="46"/>
      <c r="DJ937" s="46"/>
      <c r="DK937" s="46"/>
      <c r="DL937" s="46"/>
      <c r="DM937" s="46"/>
      <c r="DN937" s="46"/>
      <c r="DO937" s="46"/>
      <c r="DP937" s="46"/>
      <c r="DQ937" s="46"/>
      <c r="DR937" s="46"/>
      <c r="DS937" s="46"/>
      <c r="DT937" s="46"/>
      <c r="DU937" s="46"/>
      <c r="DV937" s="46"/>
      <c r="DW937" s="46"/>
      <c r="DX937" s="46"/>
      <c r="DY937" s="46"/>
      <c r="DZ937" s="46"/>
      <c r="EA937" s="46"/>
      <c r="EB937" s="46"/>
      <c r="EC937" s="46"/>
      <c r="ED937" s="46"/>
      <c r="EE937" s="46"/>
      <c r="EF937" s="46"/>
      <c r="EG937" s="46"/>
      <c r="EH937" s="46"/>
      <c r="EI937" s="46"/>
      <c r="EJ937" s="46"/>
      <c r="EK937" s="46"/>
      <c r="EL937" s="46"/>
      <c r="EM937" s="46"/>
      <c r="EN937" s="46"/>
      <c r="EO937" s="46"/>
      <c r="EP937" s="46"/>
      <c r="EQ937" s="46"/>
      <c r="ER937" s="46"/>
      <c r="ES937" s="46"/>
      <c r="ET937" s="46"/>
      <c r="EU937" s="46"/>
      <c r="EV937" s="46"/>
      <c r="EW937" s="46"/>
      <c r="EX937" s="46"/>
      <c r="EY937" s="46"/>
      <c r="EZ937" s="46"/>
      <c r="FA937" s="46"/>
      <c r="FB937" s="46"/>
      <c r="FC937" s="46"/>
      <c r="FD937" s="46"/>
      <c r="FE937" s="46"/>
      <c r="FF937" s="46"/>
      <c r="FG937" s="46"/>
      <c r="FH937" s="46"/>
      <c r="FI937" s="46"/>
      <c r="FJ937" s="46"/>
      <c r="FK937" s="46"/>
      <c r="FL937" s="46"/>
      <c r="FM937" s="46"/>
      <c r="FN937" s="46"/>
      <c r="FO937" s="46"/>
      <c r="FP937" s="46"/>
      <c r="FQ937" s="46"/>
      <c r="FR937" s="46"/>
      <c r="FS937" s="46"/>
      <c r="FT937" s="46"/>
      <c r="FU937" s="46"/>
      <c r="FV937" s="46"/>
      <c r="FW937" s="46"/>
      <c r="FX937" s="46"/>
      <c r="FY937" s="46"/>
      <c r="FZ937" s="46"/>
      <c r="GA937" s="46"/>
      <c r="GB937" s="46"/>
      <c r="GC937" s="46"/>
      <c r="GD937" s="46"/>
      <c r="GE937" s="46"/>
      <c r="GF937" s="46"/>
      <c r="GG937" s="46"/>
      <c r="GH937" s="46"/>
      <c r="GI937" s="46"/>
      <c r="GJ937" s="46"/>
      <c r="GK937" s="46"/>
      <c r="GL937" s="46"/>
      <c r="GM937" s="46"/>
      <c r="GN937" s="46"/>
      <c r="GO937" s="46"/>
      <c r="GP937" s="46"/>
      <c r="GQ937" s="46"/>
      <c r="GR937" s="46"/>
      <c r="GS937" s="46"/>
      <c r="GT937" s="46"/>
      <c r="GU937" s="46"/>
      <c r="GV937" s="46"/>
      <c r="GW937" s="46"/>
      <c r="GX937" s="46"/>
      <c r="GY937" s="46"/>
      <c r="GZ937" s="46"/>
      <c r="HA937" s="46"/>
      <c r="HB937" s="46"/>
      <c r="HC937" s="46"/>
      <c r="HD937" s="46"/>
      <c r="HE937" s="46"/>
      <c r="HF937" s="46"/>
    </row>
    <row r="938" spans="1:214" ht="22.5">
      <c r="A938" s="38" t="s">
        <v>1000</v>
      </c>
      <c r="B938" s="39">
        <v>4500280</v>
      </c>
      <c r="C938" s="39" t="s">
        <v>203</v>
      </c>
      <c r="D938" s="41">
        <v>0</v>
      </c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  <c r="AK938" s="46"/>
      <c r="AL938" s="46"/>
      <c r="AM938" s="46"/>
      <c r="AN938" s="46"/>
      <c r="AO938" s="46"/>
      <c r="AP938" s="46"/>
      <c r="AQ938" s="46"/>
      <c r="AR938" s="46"/>
      <c r="AS938" s="46"/>
      <c r="AT938" s="46"/>
      <c r="AU938" s="46"/>
      <c r="AV938" s="46"/>
      <c r="AW938" s="46"/>
      <c r="AX938" s="46"/>
      <c r="AY938" s="46"/>
      <c r="AZ938" s="46"/>
      <c r="BA938" s="46"/>
      <c r="BB938" s="46"/>
      <c r="BC938" s="46"/>
      <c r="BD938" s="46"/>
      <c r="BE938" s="46"/>
      <c r="BF938" s="46"/>
      <c r="BG938" s="46"/>
      <c r="BH938" s="46"/>
      <c r="BI938" s="46"/>
      <c r="BJ938" s="46"/>
      <c r="BK938" s="46"/>
      <c r="BL938" s="46"/>
      <c r="BM938" s="46"/>
      <c r="BN938" s="46"/>
      <c r="BO938" s="46"/>
      <c r="BP938" s="46"/>
      <c r="BQ938" s="46"/>
      <c r="BR938" s="46"/>
      <c r="BS938" s="46"/>
      <c r="BT938" s="46"/>
      <c r="BU938" s="46"/>
      <c r="BV938" s="46"/>
      <c r="BW938" s="46"/>
      <c r="BX938" s="46"/>
      <c r="BY938" s="46"/>
      <c r="BZ938" s="46"/>
      <c r="CA938" s="46"/>
      <c r="CB938" s="46"/>
      <c r="CC938" s="46"/>
      <c r="CD938" s="46"/>
      <c r="CE938" s="46"/>
      <c r="CF938" s="46"/>
      <c r="CG938" s="46"/>
      <c r="CH938" s="46"/>
      <c r="CI938" s="46"/>
      <c r="CJ938" s="46"/>
      <c r="CK938" s="46"/>
      <c r="CL938" s="46"/>
      <c r="CM938" s="46"/>
      <c r="CN938" s="46"/>
      <c r="CO938" s="46"/>
      <c r="CP938" s="46"/>
      <c r="CQ938" s="46"/>
      <c r="CR938" s="46"/>
      <c r="CS938" s="46"/>
      <c r="CT938" s="46"/>
      <c r="CU938" s="46"/>
      <c r="CV938" s="46"/>
      <c r="CW938" s="46"/>
      <c r="CX938" s="46"/>
      <c r="CY938" s="46"/>
      <c r="CZ938" s="46"/>
      <c r="DA938" s="46"/>
      <c r="DB938" s="46"/>
      <c r="DC938" s="46"/>
      <c r="DD938" s="46"/>
      <c r="DE938" s="46"/>
      <c r="DF938" s="46"/>
      <c r="DG938" s="46"/>
      <c r="DH938" s="46"/>
      <c r="DI938" s="46"/>
      <c r="DJ938" s="46"/>
      <c r="DK938" s="46"/>
      <c r="DL938" s="46"/>
      <c r="DM938" s="46"/>
      <c r="DN938" s="46"/>
      <c r="DO938" s="46"/>
      <c r="DP938" s="46"/>
      <c r="DQ938" s="46"/>
      <c r="DR938" s="46"/>
      <c r="DS938" s="46"/>
      <c r="DT938" s="46"/>
      <c r="DU938" s="46"/>
      <c r="DV938" s="46"/>
      <c r="DW938" s="46"/>
      <c r="DX938" s="46"/>
      <c r="DY938" s="46"/>
      <c r="DZ938" s="46"/>
      <c r="EA938" s="46"/>
      <c r="EB938" s="46"/>
      <c r="EC938" s="46"/>
      <c r="ED938" s="46"/>
      <c r="EE938" s="46"/>
      <c r="EF938" s="46"/>
      <c r="EG938" s="46"/>
      <c r="EH938" s="46"/>
      <c r="EI938" s="46"/>
      <c r="EJ938" s="46"/>
      <c r="EK938" s="46"/>
      <c r="EL938" s="46"/>
      <c r="EM938" s="46"/>
      <c r="EN938" s="46"/>
      <c r="EO938" s="46"/>
      <c r="EP938" s="46"/>
      <c r="EQ938" s="46"/>
      <c r="ER938" s="46"/>
      <c r="ES938" s="46"/>
      <c r="ET938" s="46"/>
      <c r="EU938" s="46"/>
      <c r="EV938" s="46"/>
      <c r="EW938" s="46"/>
      <c r="EX938" s="46"/>
      <c r="EY938" s="46"/>
      <c r="EZ938" s="46"/>
      <c r="FA938" s="46"/>
      <c r="FB938" s="46"/>
      <c r="FC938" s="46"/>
      <c r="FD938" s="46"/>
      <c r="FE938" s="46"/>
      <c r="FF938" s="46"/>
      <c r="FG938" s="46"/>
      <c r="FH938" s="46"/>
      <c r="FI938" s="46"/>
      <c r="FJ938" s="46"/>
      <c r="FK938" s="46"/>
      <c r="FL938" s="46"/>
      <c r="FM938" s="46"/>
      <c r="FN938" s="46"/>
      <c r="FO938" s="46"/>
      <c r="FP938" s="46"/>
      <c r="FQ938" s="46"/>
      <c r="FR938" s="46"/>
      <c r="FS938" s="46"/>
      <c r="FT938" s="46"/>
      <c r="FU938" s="46"/>
      <c r="FV938" s="46"/>
      <c r="FW938" s="46"/>
      <c r="FX938" s="46"/>
      <c r="FY938" s="46"/>
      <c r="FZ938" s="46"/>
      <c r="GA938" s="46"/>
      <c r="GB938" s="46"/>
      <c r="GC938" s="46"/>
      <c r="GD938" s="46"/>
      <c r="GE938" s="46"/>
      <c r="GF938" s="46"/>
      <c r="GG938" s="46"/>
      <c r="GH938" s="46"/>
      <c r="GI938" s="46"/>
      <c r="GJ938" s="46"/>
      <c r="GK938" s="46"/>
      <c r="GL938" s="46"/>
      <c r="GM938" s="46"/>
      <c r="GN938" s="46"/>
      <c r="GO938" s="46"/>
      <c r="GP938" s="46"/>
      <c r="GQ938" s="46"/>
      <c r="GR938" s="46"/>
      <c r="GS938" s="46"/>
      <c r="GT938" s="46"/>
      <c r="GU938" s="46"/>
      <c r="GV938" s="46"/>
      <c r="GW938" s="46"/>
      <c r="GX938" s="46"/>
      <c r="GY938" s="46"/>
      <c r="GZ938" s="46"/>
      <c r="HA938" s="46"/>
      <c r="HB938" s="46"/>
      <c r="HC938" s="46"/>
      <c r="HD938" s="46"/>
      <c r="HE938" s="46"/>
      <c r="HF938" s="46"/>
    </row>
    <row r="939" spans="1:214" ht="11.25">
      <c r="A939" s="38" t="s">
        <v>1000</v>
      </c>
      <c r="B939" s="39">
        <v>4500281</v>
      </c>
      <c r="C939" s="39" t="s">
        <v>204</v>
      </c>
      <c r="D939" s="41">
        <v>458853</v>
      </c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  <c r="AH939" s="46"/>
      <c r="AI939" s="46"/>
      <c r="AJ939" s="46"/>
      <c r="AK939" s="46"/>
      <c r="AL939" s="46"/>
      <c r="AM939" s="46"/>
      <c r="AN939" s="46"/>
      <c r="AO939" s="46"/>
      <c r="AP939" s="46"/>
      <c r="AQ939" s="46"/>
      <c r="AR939" s="46"/>
      <c r="AS939" s="46"/>
      <c r="AT939" s="46"/>
      <c r="AU939" s="46"/>
      <c r="AV939" s="46"/>
      <c r="AW939" s="46"/>
      <c r="AX939" s="46"/>
      <c r="AY939" s="46"/>
      <c r="AZ939" s="46"/>
      <c r="BA939" s="46"/>
      <c r="BB939" s="46"/>
      <c r="BC939" s="46"/>
      <c r="BD939" s="46"/>
      <c r="BE939" s="46"/>
      <c r="BF939" s="46"/>
      <c r="BG939" s="46"/>
      <c r="BH939" s="46"/>
      <c r="BI939" s="46"/>
      <c r="BJ939" s="46"/>
      <c r="BK939" s="46"/>
      <c r="BL939" s="46"/>
      <c r="BM939" s="46"/>
      <c r="BN939" s="46"/>
      <c r="BO939" s="46"/>
      <c r="BP939" s="46"/>
      <c r="BQ939" s="46"/>
      <c r="BR939" s="46"/>
      <c r="BS939" s="46"/>
      <c r="BT939" s="46"/>
      <c r="BU939" s="46"/>
      <c r="BV939" s="46"/>
      <c r="BW939" s="46"/>
      <c r="BX939" s="46"/>
      <c r="BY939" s="46"/>
      <c r="BZ939" s="46"/>
      <c r="CA939" s="46"/>
      <c r="CB939" s="46"/>
      <c r="CC939" s="46"/>
      <c r="CD939" s="46"/>
      <c r="CE939" s="46"/>
      <c r="CF939" s="46"/>
      <c r="CG939" s="46"/>
      <c r="CH939" s="46"/>
      <c r="CI939" s="46"/>
      <c r="CJ939" s="46"/>
      <c r="CK939" s="46"/>
      <c r="CL939" s="46"/>
      <c r="CM939" s="46"/>
      <c r="CN939" s="46"/>
      <c r="CO939" s="46"/>
      <c r="CP939" s="46"/>
      <c r="CQ939" s="46"/>
      <c r="CR939" s="46"/>
      <c r="CS939" s="46"/>
      <c r="CT939" s="46"/>
      <c r="CU939" s="46"/>
      <c r="CV939" s="46"/>
      <c r="CW939" s="46"/>
      <c r="CX939" s="46"/>
      <c r="CY939" s="46"/>
      <c r="CZ939" s="46"/>
      <c r="DA939" s="46"/>
      <c r="DB939" s="46"/>
      <c r="DC939" s="46"/>
      <c r="DD939" s="46"/>
      <c r="DE939" s="46"/>
      <c r="DF939" s="46"/>
      <c r="DG939" s="46"/>
      <c r="DH939" s="46"/>
      <c r="DI939" s="46"/>
      <c r="DJ939" s="46"/>
      <c r="DK939" s="46"/>
      <c r="DL939" s="46"/>
      <c r="DM939" s="46"/>
      <c r="DN939" s="46"/>
      <c r="DO939" s="46"/>
      <c r="DP939" s="46"/>
      <c r="DQ939" s="46"/>
      <c r="DR939" s="46"/>
      <c r="DS939" s="46"/>
      <c r="DT939" s="46"/>
      <c r="DU939" s="46"/>
      <c r="DV939" s="46"/>
      <c r="DW939" s="46"/>
      <c r="DX939" s="46"/>
      <c r="DY939" s="46"/>
      <c r="DZ939" s="46"/>
      <c r="EA939" s="46"/>
      <c r="EB939" s="46"/>
      <c r="EC939" s="46"/>
      <c r="ED939" s="46"/>
      <c r="EE939" s="46"/>
      <c r="EF939" s="46"/>
      <c r="EG939" s="46"/>
      <c r="EH939" s="46"/>
      <c r="EI939" s="46"/>
      <c r="EJ939" s="46"/>
      <c r="EK939" s="46"/>
      <c r="EL939" s="46"/>
      <c r="EM939" s="46"/>
      <c r="EN939" s="46"/>
      <c r="EO939" s="46"/>
      <c r="EP939" s="46"/>
      <c r="EQ939" s="46"/>
      <c r="ER939" s="46"/>
      <c r="ES939" s="46"/>
      <c r="ET939" s="46"/>
      <c r="EU939" s="46"/>
      <c r="EV939" s="46"/>
      <c r="EW939" s="46"/>
      <c r="EX939" s="46"/>
      <c r="EY939" s="46"/>
      <c r="EZ939" s="46"/>
      <c r="FA939" s="46"/>
      <c r="FB939" s="46"/>
      <c r="FC939" s="46"/>
      <c r="FD939" s="46"/>
      <c r="FE939" s="46"/>
      <c r="FF939" s="46"/>
      <c r="FG939" s="46"/>
      <c r="FH939" s="46"/>
      <c r="FI939" s="46"/>
      <c r="FJ939" s="46"/>
      <c r="FK939" s="46"/>
      <c r="FL939" s="46"/>
      <c r="FM939" s="46"/>
      <c r="FN939" s="46"/>
      <c r="FO939" s="46"/>
      <c r="FP939" s="46"/>
      <c r="FQ939" s="46"/>
      <c r="FR939" s="46"/>
      <c r="FS939" s="46"/>
      <c r="FT939" s="46"/>
      <c r="FU939" s="46"/>
      <c r="FV939" s="46"/>
      <c r="FW939" s="46"/>
      <c r="FX939" s="46"/>
      <c r="FY939" s="46"/>
      <c r="FZ939" s="46"/>
      <c r="GA939" s="46"/>
      <c r="GB939" s="46"/>
      <c r="GC939" s="46"/>
      <c r="GD939" s="46"/>
      <c r="GE939" s="46"/>
      <c r="GF939" s="46"/>
      <c r="GG939" s="46"/>
      <c r="GH939" s="46"/>
      <c r="GI939" s="46"/>
      <c r="GJ939" s="46"/>
      <c r="GK939" s="46"/>
      <c r="GL939" s="46"/>
      <c r="GM939" s="46"/>
      <c r="GN939" s="46"/>
      <c r="GO939" s="46"/>
      <c r="GP939" s="46"/>
      <c r="GQ939" s="46"/>
      <c r="GR939" s="46"/>
      <c r="GS939" s="46"/>
      <c r="GT939" s="46"/>
      <c r="GU939" s="46"/>
      <c r="GV939" s="46"/>
      <c r="GW939" s="46"/>
      <c r="GX939" s="46"/>
      <c r="GY939" s="46"/>
      <c r="GZ939" s="46"/>
      <c r="HA939" s="46"/>
      <c r="HB939" s="46"/>
      <c r="HC939" s="46"/>
      <c r="HD939" s="46"/>
      <c r="HE939" s="46"/>
      <c r="HF939" s="46"/>
    </row>
    <row r="940" spans="1:214" ht="22.5">
      <c r="A940" s="38" t="s">
        <v>1000</v>
      </c>
      <c r="B940" s="39">
        <v>4500282</v>
      </c>
      <c r="C940" s="39" t="s">
        <v>205</v>
      </c>
      <c r="D940" s="41">
        <v>0</v>
      </c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  <c r="AH940" s="46"/>
      <c r="AI940" s="46"/>
      <c r="AJ940" s="46"/>
      <c r="AK940" s="46"/>
      <c r="AL940" s="46"/>
      <c r="AM940" s="46"/>
      <c r="AN940" s="46"/>
      <c r="AO940" s="46"/>
      <c r="AP940" s="46"/>
      <c r="AQ940" s="46"/>
      <c r="AR940" s="46"/>
      <c r="AS940" s="46"/>
      <c r="AT940" s="46"/>
      <c r="AU940" s="46"/>
      <c r="AV940" s="46"/>
      <c r="AW940" s="46"/>
      <c r="AX940" s="46"/>
      <c r="AY940" s="46"/>
      <c r="AZ940" s="46"/>
      <c r="BA940" s="46"/>
      <c r="BB940" s="46"/>
      <c r="BC940" s="46"/>
      <c r="BD940" s="46"/>
      <c r="BE940" s="46"/>
      <c r="BF940" s="46"/>
      <c r="BG940" s="46"/>
      <c r="BH940" s="46"/>
      <c r="BI940" s="46"/>
      <c r="BJ940" s="46"/>
      <c r="BK940" s="46"/>
      <c r="BL940" s="46"/>
      <c r="BM940" s="46"/>
      <c r="BN940" s="46"/>
      <c r="BO940" s="46"/>
      <c r="BP940" s="46"/>
      <c r="BQ940" s="46"/>
      <c r="BR940" s="46"/>
      <c r="BS940" s="46"/>
      <c r="BT940" s="46"/>
      <c r="BU940" s="46"/>
      <c r="BV940" s="46"/>
      <c r="BW940" s="46"/>
      <c r="BX940" s="46"/>
      <c r="BY940" s="46"/>
      <c r="BZ940" s="46"/>
      <c r="CA940" s="46"/>
      <c r="CB940" s="46"/>
      <c r="CC940" s="46"/>
      <c r="CD940" s="46"/>
      <c r="CE940" s="46"/>
      <c r="CF940" s="46"/>
      <c r="CG940" s="46"/>
      <c r="CH940" s="46"/>
      <c r="CI940" s="46"/>
      <c r="CJ940" s="46"/>
      <c r="CK940" s="46"/>
      <c r="CL940" s="46"/>
      <c r="CM940" s="46"/>
      <c r="CN940" s="46"/>
      <c r="CO940" s="46"/>
      <c r="CP940" s="46"/>
      <c r="CQ940" s="46"/>
      <c r="CR940" s="46"/>
      <c r="CS940" s="46"/>
      <c r="CT940" s="46"/>
      <c r="CU940" s="46"/>
      <c r="CV940" s="46"/>
      <c r="CW940" s="46"/>
      <c r="CX940" s="46"/>
      <c r="CY940" s="46"/>
      <c r="CZ940" s="46"/>
      <c r="DA940" s="46"/>
      <c r="DB940" s="46"/>
      <c r="DC940" s="46"/>
      <c r="DD940" s="46"/>
      <c r="DE940" s="46"/>
      <c r="DF940" s="46"/>
      <c r="DG940" s="46"/>
      <c r="DH940" s="46"/>
      <c r="DI940" s="46"/>
      <c r="DJ940" s="46"/>
      <c r="DK940" s="46"/>
      <c r="DL940" s="46"/>
      <c r="DM940" s="46"/>
      <c r="DN940" s="46"/>
      <c r="DO940" s="46"/>
      <c r="DP940" s="46"/>
      <c r="DQ940" s="46"/>
      <c r="DR940" s="46"/>
      <c r="DS940" s="46"/>
      <c r="DT940" s="46"/>
      <c r="DU940" s="46"/>
      <c r="DV940" s="46"/>
      <c r="DW940" s="46"/>
      <c r="DX940" s="46"/>
      <c r="DY940" s="46"/>
      <c r="DZ940" s="46"/>
      <c r="EA940" s="46"/>
      <c r="EB940" s="46"/>
      <c r="EC940" s="46"/>
      <c r="ED940" s="46"/>
      <c r="EE940" s="46"/>
      <c r="EF940" s="46"/>
      <c r="EG940" s="46"/>
      <c r="EH940" s="46"/>
      <c r="EI940" s="46"/>
      <c r="EJ940" s="46"/>
      <c r="EK940" s="46"/>
      <c r="EL940" s="46"/>
      <c r="EM940" s="46"/>
      <c r="EN940" s="46"/>
      <c r="EO940" s="46"/>
      <c r="EP940" s="46"/>
      <c r="EQ940" s="46"/>
      <c r="ER940" s="46"/>
      <c r="ES940" s="46"/>
      <c r="ET940" s="46"/>
      <c r="EU940" s="46"/>
      <c r="EV940" s="46"/>
      <c r="EW940" s="46"/>
      <c r="EX940" s="46"/>
      <c r="EY940" s="46"/>
      <c r="EZ940" s="46"/>
      <c r="FA940" s="46"/>
      <c r="FB940" s="46"/>
      <c r="FC940" s="46"/>
      <c r="FD940" s="46"/>
      <c r="FE940" s="46"/>
      <c r="FF940" s="46"/>
      <c r="FG940" s="46"/>
      <c r="FH940" s="46"/>
      <c r="FI940" s="46"/>
      <c r="FJ940" s="46"/>
      <c r="FK940" s="46"/>
      <c r="FL940" s="46"/>
      <c r="FM940" s="46"/>
      <c r="FN940" s="46"/>
      <c r="FO940" s="46"/>
      <c r="FP940" s="46"/>
      <c r="FQ940" s="46"/>
      <c r="FR940" s="46"/>
      <c r="FS940" s="46"/>
      <c r="FT940" s="46"/>
      <c r="FU940" s="46"/>
      <c r="FV940" s="46"/>
      <c r="FW940" s="46"/>
      <c r="FX940" s="46"/>
      <c r="FY940" s="46"/>
      <c r="FZ940" s="46"/>
      <c r="GA940" s="46"/>
      <c r="GB940" s="46"/>
      <c r="GC940" s="46"/>
      <c r="GD940" s="46"/>
      <c r="GE940" s="46"/>
      <c r="GF940" s="46"/>
      <c r="GG940" s="46"/>
      <c r="GH940" s="46"/>
      <c r="GI940" s="46"/>
      <c r="GJ940" s="46"/>
      <c r="GK940" s="46"/>
      <c r="GL940" s="46"/>
      <c r="GM940" s="46"/>
      <c r="GN940" s="46"/>
      <c r="GO940" s="46"/>
      <c r="GP940" s="46"/>
      <c r="GQ940" s="46"/>
      <c r="GR940" s="46"/>
      <c r="GS940" s="46"/>
      <c r="GT940" s="46"/>
      <c r="GU940" s="46"/>
      <c r="GV940" s="46"/>
      <c r="GW940" s="46"/>
      <c r="GX940" s="46"/>
      <c r="GY940" s="46"/>
      <c r="GZ940" s="46"/>
      <c r="HA940" s="46"/>
      <c r="HB940" s="46"/>
      <c r="HC940" s="46"/>
      <c r="HD940" s="46"/>
      <c r="HE940" s="46"/>
      <c r="HF940" s="46"/>
    </row>
    <row r="941" spans="1:214" ht="22.5">
      <c r="A941" s="38" t="s">
        <v>1000</v>
      </c>
      <c r="B941" s="39">
        <v>4500283</v>
      </c>
      <c r="C941" s="39" t="s">
        <v>1213</v>
      </c>
      <c r="D941" s="41">
        <v>0</v>
      </c>
      <c r="E941" s="47"/>
      <c r="F941" s="48"/>
      <c r="G941" s="47"/>
      <c r="H941" s="47"/>
      <c r="I941" s="47"/>
      <c r="J941" s="48"/>
      <c r="K941" s="47"/>
      <c r="L941" s="47"/>
      <c r="M941" s="48"/>
      <c r="N941" s="47"/>
      <c r="O941" s="47"/>
      <c r="P941" s="48"/>
      <c r="Q941" s="47"/>
      <c r="R941" s="47"/>
      <c r="S941" s="48"/>
      <c r="T941" s="47"/>
      <c r="U941" s="47"/>
      <c r="V941" s="48"/>
      <c r="W941" s="47"/>
      <c r="X941" s="47"/>
      <c r="Y941" s="48"/>
      <c r="Z941" s="47"/>
      <c r="AA941" s="47"/>
      <c r="AB941" s="48"/>
      <c r="AC941" s="47"/>
      <c r="AD941" s="47"/>
      <c r="AE941" s="48"/>
      <c r="AF941" s="47"/>
      <c r="AG941" s="47"/>
      <c r="AH941" s="48"/>
      <c r="AI941" s="47"/>
      <c r="AJ941" s="47"/>
      <c r="AK941" s="48"/>
      <c r="AL941" s="47"/>
      <c r="AM941" s="47"/>
      <c r="AN941" s="48"/>
      <c r="AO941" s="47"/>
      <c r="AP941" s="47"/>
      <c r="AQ941" s="48"/>
      <c r="AR941" s="47"/>
      <c r="AS941" s="47"/>
      <c r="AT941" s="48"/>
      <c r="AU941" s="47"/>
      <c r="AV941" s="47"/>
      <c r="AW941" s="48"/>
      <c r="AX941" s="47"/>
      <c r="AY941" s="47"/>
      <c r="AZ941" s="48"/>
      <c r="BA941" s="47"/>
      <c r="BB941" s="47"/>
      <c r="BC941" s="48"/>
      <c r="BD941" s="47"/>
      <c r="BE941" s="47"/>
      <c r="BF941" s="48"/>
      <c r="BG941" s="47"/>
      <c r="BH941" s="47"/>
      <c r="BI941" s="48"/>
      <c r="BJ941" s="47"/>
      <c r="BK941" s="47"/>
      <c r="BL941" s="48"/>
      <c r="BM941" s="47"/>
      <c r="BN941" s="47"/>
      <c r="BO941" s="48"/>
      <c r="BP941" s="47"/>
      <c r="BQ941" s="47"/>
      <c r="BR941" s="48"/>
      <c r="BS941" s="47"/>
      <c r="BT941" s="47"/>
      <c r="BU941" s="48"/>
      <c r="BV941" s="47"/>
      <c r="BW941" s="47"/>
      <c r="BX941" s="48"/>
      <c r="BY941" s="47"/>
      <c r="BZ941" s="47"/>
      <c r="CA941" s="48"/>
      <c r="CB941" s="47"/>
      <c r="CC941" s="47"/>
      <c r="CD941" s="48"/>
      <c r="CE941" s="47"/>
      <c r="CF941" s="47"/>
      <c r="CG941" s="48"/>
      <c r="CH941" s="47"/>
      <c r="CI941" s="47"/>
      <c r="CJ941" s="48"/>
      <c r="CK941" s="47"/>
      <c r="CL941" s="47"/>
      <c r="CM941" s="48"/>
      <c r="CN941" s="47"/>
      <c r="CO941" s="47"/>
      <c r="CP941" s="48"/>
      <c r="CQ941" s="47"/>
      <c r="CR941" s="47"/>
      <c r="CS941" s="48"/>
      <c r="CT941" s="47"/>
      <c r="CU941" s="47"/>
      <c r="CV941" s="48"/>
      <c r="CW941" s="47"/>
      <c r="CX941" s="47"/>
      <c r="CY941" s="48"/>
      <c r="CZ941" s="47"/>
      <c r="DA941" s="47"/>
      <c r="DB941" s="48"/>
      <c r="DC941" s="47"/>
      <c r="DD941" s="47"/>
      <c r="DE941" s="48"/>
      <c r="DF941" s="47"/>
      <c r="DG941" s="47"/>
      <c r="DH941" s="48"/>
      <c r="DI941" s="47"/>
      <c r="DJ941" s="47"/>
      <c r="DK941" s="48"/>
      <c r="DL941" s="47"/>
      <c r="DM941" s="47"/>
      <c r="DN941" s="48"/>
      <c r="DO941" s="47"/>
      <c r="DP941" s="47"/>
      <c r="DQ941" s="48"/>
      <c r="DR941" s="47"/>
      <c r="DS941" s="47"/>
      <c r="DT941" s="48"/>
      <c r="DU941" s="47"/>
      <c r="DV941" s="47"/>
      <c r="DW941" s="48"/>
      <c r="DX941" s="47"/>
      <c r="DY941" s="47"/>
      <c r="DZ941" s="48"/>
      <c r="EA941" s="47"/>
      <c r="EB941" s="47"/>
      <c r="EC941" s="48"/>
      <c r="ED941" s="47"/>
      <c r="EE941" s="47"/>
      <c r="EF941" s="48"/>
      <c r="EG941" s="47"/>
      <c r="EH941" s="47"/>
      <c r="EI941" s="48"/>
      <c r="EJ941" s="47"/>
      <c r="EK941" s="47"/>
      <c r="EL941" s="48"/>
      <c r="EM941" s="47"/>
      <c r="EN941" s="47"/>
      <c r="EO941" s="48"/>
      <c r="EP941" s="47"/>
      <c r="EQ941" s="47"/>
      <c r="ER941" s="48"/>
      <c r="ES941" s="47"/>
      <c r="ET941" s="47"/>
      <c r="EU941" s="48"/>
      <c r="EV941" s="47"/>
      <c r="EW941" s="47"/>
      <c r="EX941" s="48"/>
      <c r="EY941" s="47"/>
      <c r="EZ941" s="47"/>
      <c r="FA941" s="48"/>
      <c r="FB941" s="47"/>
      <c r="FC941" s="47"/>
      <c r="FD941" s="48"/>
      <c r="FE941" s="47"/>
      <c r="FF941" s="47"/>
      <c r="FG941" s="48"/>
      <c r="FH941" s="47"/>
      <c r="FI941" s="47"/>
      <c r="FJ941" s="48"/>
      <c r="FK941" s="47"/>
      <c r="FL941" s="47"/>
      <c r="FM941" s="48"/>
      <c r="FN941" s="47"/>
      <c r="FO941" s="47"/>
      <c r="FP941" s="48"/>
      <c r="FQ941" s="47"/>
      <c r="FR941" s="47"/>
      <c r="FS941" s="48"/>
      <c r="FT941" s="47"/>
      <c r="FU941" s="47"/>
      <c r="FV941" s="48"/>
      <c r="FW941" s="47"/>
      <c r="FX941" s="47"/>
      <c r="FY941" s="48"/>
      <c r="FZ941" s="47"/>
      <c r="GA941" s="47"/>
      <c r="GB941" s="48"/>
      <c r="GC941" s="47"/>
      <c r="GD941" s="47"/>
      <c r="GE941" s="48"/>
      <c r="GF941" s="47"/>
      <c r="GG941" s="47"/>
      <c r="GH941" s="48"/>
      <c r="GI941" s="47"/>
      <c r="GJ941" s="47"/>
      <c r="GK941" s="48"/>
      <c r="GL941" s="47"/>
      <c r="GM941" s="47"/>
      <c r="GN941" s="48"/>
      <c r="GO941" s="47"/>
      <c r="GP941" s="47"/>
      <c r="GQ941" s="48"/>
      <c r="GR941" s="47"/>
      <c r="GS941" s="47"/>
      <c r="GT941" s="48"/>
      <c r="GU941" s="47"/>
      <c r="GV941" s="47"/>
      <c r="GW941" s="48"/>
      <c r="GX941" s="47"/>
      <c r="GY941" s="47"/>
      <c r="GZ941" s="48"/>
      <c r="HA941" s="47"/>
      <c r="HB941" s="47"/>
      <c r="HC941" s="48"/>
      <c r="HD941" s="47"/>
      <c r="HE941" s="47"/>
      <c r="HF941" s="48"/>
    </row>
    <row r="942" spans="1:214" ht="31.5">
      <c r="A942" s="35">
        <v>10</v>
      </c>
      <c r="B942" s="36" t="s">
        <v>1214</v>
      </c>
      <c r="C942" s="35" t="s">
        <v>1215</v>
      </c>
      <c r="D942" s="37">
        <f>SUM(D820,D834,D846,D874,D880,D883,D902,D906,D925,D934)</f>
        <v>29595532</v>
      </c>
      <c r="E942" s="47"/>
      <c r="F942" s="48"/>
      <c r="G942" s="47"/>
      <c r="H942" s="47"/>
      <c r="I942" s="47"/>
      <c r="J942" s="48"/>
      <c r="K942" s="47"/>
      <c r="L942" s="47"/>
      <c r="M942" s="48"/>
      <c r="N942" s="47"/>
      <c r="O942" s="47"/>
      <c r="P942" s="48"/>
      <c r="Q942" s="47"/>
      <c r="R942" s="47"/>
      <c r="S942" s="48"/>
      <c r="T942" s="47"/>
      <c r="U942" s="47"/>
      <c r="V942" s="48"/>
      <c r="W942" s="47"/>
      <c r="X942" s="47"/>
      <c r="Y942" s="48"/>
      <c r="Z942" s="47"/>
      <c r="AA942" s="47"/>
      <c r="AB942" s="48"/>
      <c r="AC942" s="47"/>
      <c r="AD942" s="47"/>
      <c r="AE942" s="48"/>
      <c r="AF942" s="47"/>
      <c r="AG942" s="47"/>
      <c r="AH942" s="48"/>
      <c r="AI942" s="47"/>
      <c r="AJ942" s="47"/>
      <c r="AK942" s="48"/>
      <c r="AL942" s="47"/>
      <c r="AM942" s="47"/>
      <c r="AN942" s="48"/>
      <c r="AO942" s="47"/>
      <c r="AP942" s="47"/>
      <c r="AQ942" s="48"/>
      <c r="AR942" s="47"/>
      <c r="AS942" s="47"/>
      <c r="AT942" s="48"/>
      <c r="AU942" s="47"/>
      <c r="AV942" s="47"/>
      <c r="AW942" s="48"/>
      <c r="AX942" s="47"/>
      <c r="AY942" s="47"/>
      <c r="AZ942" s="48"/>
      <c r="BA942" s="47"/>
      <c r="BB942" s="47"/>
      <c r="BC942" s="48"/>
      <c r="BD942" s="47"/>
      <c r="BE942" s="47"/>
      <c r="BF942" s="48"/>
      <c r="BG942" s="47"/>
      <c r="BH942" s="47"/>
      <c r="BI942" s="48"/>
      <c r="BJ942" s="47"/>
      <c r="BK942" s="47"/>
      <c r="BL942" s="48"/>
      <c r="BM942" s="47"/>
      <c r="BN942" s="47"/>
      <c r="BO942" s="48"/>
      <c r="BP942" s="47"/>
      <c r="BQ942" s="47"/>
      <c r="BR942" s="48"/>
      <c r="BS942" s="47"/>
      <c r="BT942" s="47"/>
      <c r="BU942" s="48"/>
      <c r="BV942" s="47"/>
      <c r="BW942" s="47"/>
      <c r="BX942" s="48"/>
      <c r="BY942" s="47"/>
      <c r="BZ942" s="47"/>
      <c r="CA942" s="48"/>
      <c r="CB942" s="47"/>
      <c r="CC942" s="47"/>
      <c r="CD942" s="48"/>
      <c r="CE942" s="47"/>
      <c r="CF942" s="47"/>
      <c r="CG942" s="48"/>
      <c r="CH942" s="47"/>
      <c r="CI942" s="47"/>
      <c r="CJ942" s="48"/>
      <c r="CK942" s="47"/>
      <c r="CL942" s="47"/>
      <c r="CM942" s="48"/>
      <c r="CN942" s="47"/>
      <c r="CO942" s="47"/>
      <c r="CP942" s="48"/>
      <c r="CQ942" s="47"/>
      <c r="CR942" s="47"/>
      <c r="CS942" s="48"/>
      <c r="CT942" s="47"/>
      <c r="CU942" s="47"/>
      <c r="CV942" s="48"/>
      <c r="CW942" s="47"/>
      <c r="CX942" s="47"/>
      <c r="CY942" s="48"/>
      <c r="CZ942" s="47"/>
      <c r="DA942" s="47"/>
      <c r="DB942" s="48"/>
      <c r="DC942" s="47"/>
      <c r="DD942" s="47"/>
      <c r="DE942" s="48"/>
      <c r="DF942" s="47"/>
      <c r="DG942" s="47"/>
      <c r="DH942" s="48"/>
      <c r="DI942" s="47"/>
      <c r="DJ942" s="47"/>
      <c r="DK942" s="48"/>
      <c r="DL942" s="47"/>
      <c r="DM942" s="47"/>
      <c r="DN942" s="48"/>
      <c r="DO942" s="47"/>
      <c r="DP942" s="47"/>
      <c r="DQ942" s="48"/>
      <c r="DR942" s="47"/>
      <c r="DS942" s="47"/>
      <c r="DT942" s="48"/>
      <c r="DU942" s="47"/>
      <c r="DV942" s="47"/>
      <c r="DW942" s="48"/>
      <c r="DX942" s="47"/>
      <c r="DY942" s="47"/>
      <c r="DZ942" s="48"/>
      <c r="EA942" s="47"/>
      <c r="EB942" s="47"/>
      <c r="EC942" s="48"/>
      <c r="ED942" s="47"/>
      <c r="EE942" s="47"/>
      <c r="EF942" s="48"/>
      <c r="EG942" s="47"/>
      <c r="EH942" s="47"/>
      <c r="EI942" s="48"/>
      <c r="EJ942" s="47"/>
      <c r="EK942" s="47"/>
      <c r="EL942" s="48"/>
      <c r="EM942" s="47"/>
      <c r="EN942" s="47"/>
      <c r="EO942" s="48"/>
      <c r="EP942" s="47"/>
      <c r="EQ942" s="47"/>
      <c r="ER942" s="48"/>
      <c r="ES942" s="47"/>
      <c r="ET942" s="47"/>
      <c r="EU942" s="48"/>
      <c r="EV942" s="47"/>
      <c r="EW942" s="47"/>
      <c r="EX942" s="48"/>
      <c r="EY942" s="47"/>
      <c r="EZ942" s="47"/>
      <c r="FA942" s="48"/>
      <c r="FB942" s="47"/>
      <c r="FC942" s="47"/>
      <c r="FD942" s="48"/>
      <c r="FE942" s="47"/>
      <c r="FF942" s="47"/>
      <c r="FG942" s="48"/>
      <c r="FH942" s="47"/>
      <c r="FI942" s="47"/>
      <c r="FJ942" s="48"/>
      <c r="FK942" s="47"/>
      <c r="FL942" s="47"/>
      <c r="FM942" s="48"/>
      <c r="FN942" s="47"/>
      <c r="FO942" s="47"/>
      <c r="FP942" s="48"/>
      <c r="FQ942" s="47"/>
      <c r="FR942" s="47"/>
      <c r="FS942" s="48"/>
      <c r="FT942" s="47"/>
      <c r="FU942" s="47"/>
      <c r="FV942" s="48"/>
      <c r="FW942" s="47"/>
      <c r="FX942" s="47"/>
      <c r="FY942" s="48"/>
      <c r="FZ942" s="47"/>
      <c r="GA942" s="47"/>
      <c r="GB942" s="48"/>
      <c r="GC942" s="47"/>
      <c r="GD942" s="47"/>
      <c r="GE942" s="48"/>
      <c r="GF942" s="47"/>
      <c r="GG942" s="47"/>
      <c r="GH942" s="48"/>
      <c r="GI942" s="47"/>
      <c r="GJ942" s="47"/>
      <c r="GK942" s="48"/>
      <c r="GL942" s="47"/>
      <c r="GM942" s="47"/>
      <c r="GN942" s="48"/>
      <c r="GO942" s="47"/>
      <c r="GP942" s="47"/>
      <c r="GQ942" s="48"/>
      <c r="GR942" s="47"/>
      <c r="GS942" s="47"/>
      <c r="GT942" s="48"/>
      <c r="GU942" s="47"/>
      <c r="GV942" s="47"/>
      <c r="GW942" s="48"/>
      <c r="GX942" s="47"/>
      <c r="GY942" s="47"/>
      <c r="GZ942" s="48"/>
      <c r="HA942" s="47"/>
      <c r="HB942" s="47"/>
      <c r="HC942" s="48"/>
      <c r="HD942" s="47"/>
      <c r="HE942" s="47"/>
      <c r="HF942" s="48"/>
    </row>
    <row r="943" spans="1:214" ht="21">
      <c r="A943" s="35" t="s">
        <v>1004</v>
      </c>
      <c r="B943" s="36" t="s">
        <v>1216</v>
      </c>
      <c r="C943" s="35" t="s">
        <v>1217</v>
      </c>
      <c r="D943" s="37">
        <f>SUM(D780,D942)</f>
        <v>802482247</v>
      </c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  <c r="AC943" s="46"/>
      <c r="AD943" s="46"/>
      <c r="AE943" s="46"/>
      <c r="AF943" s="46"/>
      <c r="AG943" s="46"/>
      <c r="AH943" s="46"/>
      <c r="AI943" s="46"/>
      <c r="AJ943" s="46"/>
      <c r="AK943" s="46"/>
      <c r="AL943" s="46"/>
      <c r="AM943" s="46"/>
      <c r="AN943" s="46"/>
      <c r="AO943" s="46"/>
      <c r="AP943" s="46"/>
      <c r="AQ943" s="46"/>
      <c r="AR943" s="46"/>
      <c r="AS943" s="46"/>
      <c r="AT943" s="46"/>
      <c r="AU943" s="46"/>
      <c r="AV943" s="46"/>
      <c r="AW943" s="46"/>
      <c r="AX943" s="46"/>
      <c r="AY943" s="46"/>
      <c r="AZ943" s="46"/>
      <c r="BA943" s="46"/>
      <c r="BB943" s="46"/>
      <c r="BC943" s="46"/>
      <c r="BD943" s="46"/>
      <c r="BE943" s="46"/>
      <c r="BF943" s="46"/>
      <c r="BG943" s="46"/>
      <c r="BH943" s="46"/>
      <c r="BI943" s="46"/>
      <c r="BJ943" s="46"/>
      <c r="BK943" s="46"/>
      <c r="BL943" s="46"/>
      <c r="BM943" s="46"/>
      <c r="BN943" s="46"/>
      <c r="BO943" s="46"/>
      <c r="BP943" s="46"/>
      <c r="BQ943" s="46"/>
      <c r="BR943" s="46"/>
      <c r="BS943" s="46"/>
      <c r="BT943" s="46"/>
      <c r="BU943" s="46"/>
      <c r="BV943" s="46"/>
      <c r="BW943" s="46"/>
      <c r="BX943" s="46"/>
      <c r="BY943" s="46"/>
      <c r="BZ943" s="46"/>
      <c r="CA943" s="46"/>
      <c r="CB943" s="46"/>
      <c r="CC943" s="46"/>
      <c r="CD943" s="46"/>
      <c r="CE943" s="46"/>
      <c r="CF943" s="46"/>
      <c r="CG943" s="46"/>
      <c r="CH943" s="46"/>
      <c r="CI943" s="46"/>
      <c r="CJ943" s="46"/>
      <c r="CK943" s="46"/>
      <c r="CL943" s="46"/>
      <c r="CM943" s="46"/>
      <c r="CN943" s="46"/>
      <c r="CO943" s="46"/>
      <c r="CP943" s="46"/>
      <c r="CQ943" s="46"/>
      <c r="CR943" s="46"/>
      <c r="CS943" s="46"/>
      <c r="CT943" s="46"/>
      <c r="CU943" s="46"/>
      <c r="CV943" s="46"/>
      <c r="CW943" s="46"/>
      <c r="CX943" s="46"/>
      <c r="CY943" s="46"/>
      <c r="CZ943" s="46"/>
      <c r="DA943" s="46"/>
      <c r="DB943" s="46"/>
      <c r="DC943" s="46"/>
      <c r="DD943" s="46"/>
      <c r="DE943" s="46"/>
      <c r="DF943" s="46"/>
      <c r="DG943" s="46"/>
      <c r="DH943" s="46"/>
      <c r="DI943" s="46"/>
      <c r="DJ943" s="46"/>
      <c r="DK943" s="46"/>
      <c r="DL943" s="46"/>
      <c r="DM943" s="46"/>
      <c r="DN943" s="46"/>
      <c r="DO943" s="46"/>
      <c r="DP943" s="46"/>
      <c r="DQ943" s="46"/>
      <c r="DR943" s="46"/>
      <c r="DS943" s="46"/>
      <c r="DT943" s="46"/>
      <c r="DU943" s="46"/>
      <c r="DV943" s="46"/>
      <c r="DW943" s="46"/>
      <c r="DX943" s="46"/>
      <c r="DY943" s="46"/>
      <c r="DZ943" s="46"/>
      <c r="EA943" s="46"/>
      <c r="EB943" s="46"/>
      <c r="EC943" s="46"/>
      <c r="ED943" s="46"/>
      <c r="EE943" s="46"/>
      <c r="EF943" s="46"/>
      <c r="EG943" s="46"/>
      <c r="EH943" s="46"/>
      <c r="EI943" s="46"/>
      <c r="EJ943" s="46"/>
      <c r="EK943" s="46"/>
      <c r="EL943" s="46"/>
      <c r="EM943" s="46"/>
      <c r="EN943" s="46"/>
      <c r="EO943" s="46"/>
      <c r="EP943" s="46"/>
      <c r="EQ943" s="46"/>
      <c r="ER943" s="46"/>
      <c r="ES943" s="46"/>
      <c r="ET943" s="46"/>
      <c r="EU943" s="46"/>
      <c r="EV943" s="46"/>
      <c r="EW943" s="46"/>
      <c r="EX943" s="46"/>
      <c r="EY943" s="46"/>
      <c r="EZ943" s="46"/>
      <c r="FA943" s="46"/>
      <c r="FB943" s="46"/>
      <c r="FC943" s="46"/>
      <c r="FD943" s="46"/>
      <c r="FE943" s="46"/>
      <c r="FF943" s="46"/>
      <c r="FG943" s="46"/>
      <c r="FH943" s="46"/>
      <c r="FI943" s="46"/>
      <c r="FJ943" s="46"/>
      <c r="FK943" s="46"/>
      <c r="FL943" s="46"/>
      <c r="FM943" s="46"/>
      <c r="FN943" s="46"/>
      <c r="FO943" s="46"/>
      <c r="FP943" s="46"/>
      <c r="FQ943" s="46"/>
      <c r="FR943" s="46"/>
      <c r="FS943" s="46"/>
      <c r="FT943" s="46"/>
      <c r="FU943" s="46"/>
      <c r="FV943" s="46"/>
      <c r="FW943" s="46"/>
      <c r="FX943" s="46"/>
      <c r="FY943" s="46"/>
      <c r="FZ943" s="46"/>
      <c r="GA943" s="46"/>
      <c r="GB943" s="46"/>
      <c r="GC943" s="46"/>
      <c r="GD943" s="46"/>
      <c r="GE943" s="46"/>
      <c r="GF943" s="46"/>
      <c r="GG943" s="46"/>
      <c r="GH943" s="46"/>
      <c r="GI943" s="46"/>
      <c r="GJ943" s="46"/>
      <c r="GK943" s="46"/>
      <c r="GL943" s="46"/>
      <c r="GM943" s="46"/>
      <c r="GN943" s="46"/>
      <c r="GO943" s="46"/>
      <c r="GP943" s="46"/>
      <c r="GQ943" s="46"/>
      <c r="GR943" s="46"/>
      <c r="GS943" s="46"/>
      <c r="GT943" s="46"/>
      <c r="GU943" s="46"/>
      <c r="GV943" s="46"/>
      <c r="GW943" s="46"/>
      <c r="GX943" s="46"/>
      <c r="GY943" s="46"/>
      <c r="GZ943" s="46"/>
      <c r="HA943" s="46"/>
      <c r="HB943" s="46"/>
      <c r="HC943" s="46"/>
      <c r="HD943" s="46"/>
      <c r="HE943" s="46"/>
      <c r="HF943" s="46"/>
    </row>
    <row r="944" spans="1:214" ht="11.25">
      <c r="A944" s="35">
        <v>11</v>
      </c>
      <c r="B944" s="36" t="s">
        <v>1218</v>
      </c>
      <c r="C944" s="35" t="s">
        <v>1219</v>
      </c>
      <c r="D944" s="37">
        <f>D945+D946</f>
        <v>0</v>
      </c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  <c r="AK944" s="46"/>
      <c r="AL944" s="46"/>
      <c r="AM944" s="46"/>
      <c r="AN944" s="46"/>
      <c r="AO944" s="46"/>
      <c r="AP944" s="46"/>
      <c r="AQ944" s="46"/>
      <c r="AR944" s="46"/>
      <c r="AS944" s="46"/>
      <c r="AT944" s="46"/>
      <c r="AU944" s="46"/>
      <c r="AV944" s="46"/>
      <c r="AW944" s="46"/>
      <c r="AX944" s="46"/>
      <c r="AY944" s="46"/>
      <c r="AZ944" s="46"/>
      <c r="BA944" s="46"/>
      <c r="BB944" s="46"/>
      <c r="BC944" s="46"/>
      <c r="BD944" s="46"/>
      <c r="BE944" s="46"/>
      <c r="BF944" s="46"/>
      <c r="BG944" s="46"/>
      <c r="BH944" s="46"/>
      <c r="BI944" s="46"/>
      <c r="BJ944" s="46"/>
      <c r="BK944" s="46"/>
      <c r="BL944" s="46"/>
      <c r="BM944" s="46"/>
      <c r="BN944" s="46"/>
      <c r="BO944" s="46"/>
      <c r="BP944" s="46"/>
      <c r="BQ944" s="46"/>
      <c r="BR944" s="46"/>
      <c r="BS944" s="46"/>
      <c r="BT944" s="46"/>
      <c r="BU944" s="46"/>
      <c r="BV944" s="46"/>
      <c r="BW944" s="46"/>
      <c r="BX944" s="46"/>
      <c r="BY944" s="46"/>
      <c r="BZ944" s="46"/>
      <c r="CA944" s="46"/>
      <c r="CB944" s="46"/>
      <c r="CC944" s="46"/>
      <c r="CD944" s="46"/>
      <c r="CE944" s="46"/>
      <c r="CF944" s="46"/>
      <c r="CG944" s="46"/>
      <c r="CH944" s="46"/>
      <c r="CI944" s="46"/>
      <c r="CJ944" s="46"/>
      <c r="CK944" s="46"/>
      <c r="CL944" s="46"/>
      <c r="CM944" s="46"/>
      <c r="CN944" s="46"/>
      <c r="CO944" s="46"/>
      <c r="CP944" s="46"/>
      <c r="CQ944" s="46"/>
      <c r="CR944" s="46"/>
      <c r="CS944" s="46"/>
      <c r="CT944" s="46"/>
      <c r="CU944" s="46"/>
      <c r="CV944" s="46"/>
      <c r="CW944" s="46"/>
      <c r="CX944" s="46"/>
      <c r="CY944" s="46"/>
      <c r="CZ944" s="46"/>
      <c r="DA944" s="46"/>
      <c r="DB944" s="46"/>
      <c r="DC944" s="46"/>
      <c r="DD944" s="46"/>
      <c r="DE944" s="46"/>
      <c r="DF944" s="46"/>
      <c r="DG944" s="46"/>
      <c r="DH944" s="46"/>
      <c r="DI944" s="46"/>
      <c r="DJ944" s="46"/>
      <c r="DK944" s="46"/>
      <c r="DL944" s="46"/>
      <c r="DM944" s="46"/>
      <c r="DN944" s="46"/>
      <c r="DO944" s="46"/>
      <c r="DP944" s="46"/>
      <c r="DQ944" s="46"/>
      <c r="DR944" s="46"/>
      <c r="DS944" s="46"/>
      <c r="DT944" s="46"/>
      <c r="DU944" s="46"/>
      <c r="DV944" s="46"/>
      <c r="DW944" s="46"/>
      <c r="DX944" s="46"/>
      <c r="DY944" s="46"/>
      <c r="DZ944" s="46"/>
      <c r="EA944" s="46"/>
      <c r="EB944" s="46"/>
      <c r="EC944" s="46"/>
      <c r="ED944" s="46"/>
      <c r="EE944" s="46"/>
      <c r="EF944" s="46"/>
      <c r="EG944" s="46"/>
      <c r="EH944" s="46"/>
      <c r="EI944" s="46"/>
      <c r="EJ944" s="46"/>
      <c r="EK944" s="46"/>
      <c r="EL944" s="46"/>
      <c r="EM944" s="46"/>
      <c r="EN944" s="46"/>
      <c r="EO944" s="46"/>
      <c r="EP944" s="46"/>
      <c r="EQ944" s="46"/>
      <c r="ER944" s="46"/>
      <c r="ES944" s="46"/>
      <c r="ET944" s="46"/>
      <c r="EU944" s="46"/>
      <c r="EV944" s="46"/>
      <c r="EW944" s="46"/>
      <c r="EX944" s="46"/>
      <c r="EY944" s="46"/>
      <c r="EZ944" s="46"/>
      <c r="FA944" s="46"/>
      <c r="FB944" s="46"/>
      <c r="FC944" s="46"/>
      <c r="FD944" s="46"/>
      <c r="FE944" s="46"/>
      <c r="FF944" s="46"/>
      <c r="FG944" s="46"/>
      <c r="FH944" s="46"/>
      <c r="FI944" s="46"/>
      <c r="FJ944" s="46"/>
      <c r="FK944" s="46"/>
      <c r="FL944" s="46"/>
      <c r="FM944" s="46"/>
      <c r="FN944" s="46"/>
      <c r="FO944" s="46"/>
      <c r="FP944" s="46"/>
      <c r="FQ944" s="46"/>
      <c r="FR944" s="46"/>
      <c r="FS944" s="46"/>
      <c r="FT944" s="46"/>
      <c r="FU944" s="46"/>
      <c r="FV944" s="46"/>
      <c r="FW944" s="46"/>
      <c r="FX944" s="46"/>
      <c r="FY944" s="46"/>
      <c r="FZ944" s="46"/>
      <c r="GA944" s="46"/>
      <c r="GB944" s="46"/>
      <c r="GC944" s="46"/>
      <c r="GD944" s="46"/>
      <c r="GE944" s="46"/>
      <c r="GF944" s="46"/>
      <c r="GG944" s="46"/>
      <c r="GH944" s="46"/>
      <c r="GI944" s="46"/>
      <c r="GJ944" s="46"/>
      <c r="GK944" s="46"/>
      <c r="GL944" s="46"/>
      <c r="GM944" s="46"/>
      <c r="GN944" s="46"/>
      <c r="GO944" s="46"/>
      <c r="GP944" s="46"/>
      <c r="GQ944" s="46"/>
      <c r="GR944" s="46"/>
      <c r="GS944" s="46"/>
      <c r="GT944" s="46"/>
      <c r="GU944" s="46"/>
      <c r="GV944" s="46"/>
      <c r="GW944" s="46"/>
      <c r="GX944" s="46"/>
      <c r="GY944" s="46"/>
      <c r="GZ944" s="46"/>
      <c r="HA944" s="46"/>
      <c r="HB944" s="46"/>
      <c r="HC944" s="46"/>
      <c r="HD944" s="46"/>
      <c r="HE944" s="46"/>
      <c r="HF944" s="46"/>
    </row>
    <row r="945" spans="1:214" ht="21">
      <c r="A945" s="35" t="s">
        <v>999</v>
      </c>
      <c r="B945" s="36" t="s">
        <v>1220</v>
      </c>
      <c r="C945" s="36" t="s">
        <v>1221</v>
      </c>
      <c r="D945" s="37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  <c r="AF945" s="46"/>
      <c r="AG945" s="46"/>
      <c r="AH945" s="46"/>
      <c r="AI945" s="46"/>
      <c r="AJ945" s="46"/>
      <c r="AK945" s="46"/>
      <c r="AL945" s="46"/>
      <c r="AM945" s="46"/>
      <c r="AN945" s="46"/>
      <c r="AO945" s="46"/>
      <c r="AP945" s="46"/>
      <c r="AQ945" s="46"/>
      <c r="AR945" s="46"/>
      <c r="AS945" s="46"/>
      <c r="AT945" s="46"/>
      <c r="AU945" s="46"/>
      <c r="AV945" s="46"/>
      <c r="AW945" s="46"/>
      <c r="AX945" s="46"/>
      <c r="AY945" s="46"/>
      <c r="AZ945" s="46"/>
      <c r="BA945" s="46"/>
      <c r="BB945" s="46"/>
      <c r="BC945" s="46"/>
      <c r="BD945" s="46"/>
      <c r="BE945" s="46"/>
      <c r="BF945" s="46"/>
      <c r="BG945" s="46"/>
      <c r="BH945" s="46"/>
      <c r="BI945" s="46"/>
      <c r="BJ945" s="46"/>
      <c r="BK945" s="46"/>
      <c r="BL945" s="46"/>
      <c r="BM945" s="46"/>
      <c r="BN945" s="46"/>
      <c r="BO945" s="46"/>
      <c r="BP945" s="46"/>
      <c r="BQ945" s="46"/>
      <c r="BR945" s="46"/>
      <c r="BS945" s="46"/>
      <c r="BT945" s="46"/>
      <c r="BU945" s="46"/>
      <c r="BV945" s="46"/>
      <c r="BW945" s="46"/>
      <c r="BX945" s="46"/>
      <c r="BY945" s="46"/>
      <c r="BZ945" s="46"/>
      <c r="CA945" s="46"/>
      <c r="CB945" s="46"/>
      <c r="CC945" s="46"/>
      <c r="CD945" s="46"/>
      <c r="CE945" s="46"/>
      <c r="CF945" s="46"/>
      <c r="CG945" s="46"/>
      <c r="CH945" s="46"/>
      <c r="CI945" s="46"/>
      <c r="CJ945" s="46"/>
      <c r="CK945" s="46"/>
      <c r="CL945" s="46"/>
      <c r="CM945" s="46"/>
      <c r="CN945" s="46"/>
      <c r="CO945" s="46"/>
      <c r="CP945" s="46"/>
      <c r="CQ945" s="46"/>
      <c r="CR945" s="46"/>
      <c r="CS945" s="46"/>
      <c r="CT945" s="46"/>
      <c r="CU945" s="46"/>
      <c r="CV945" s="46"/>
      <c r="CW945" s="46"/>
      <c r="CX945" s="46"/>
      <c r="CY945" s="46"/>
      <c r="CZ945" s="46"/>
      <c r="DA945" s="46"/>
      <c r="DB945" s="46"/>
      <c r="DC945" s="46"/>
      <c r="DD945" s="46"/>
      <c r="DE945" s="46"/>
      <c r="DF945" s="46"/>
      <c r="DG945" s="46"/>
      <c r="DH945" s="46"/>
      <c r="DI945" s="46"/>
      <c r="DJ945" s="46"/>
      <c r="DK945" s="46"/>
      <c r="DL945" s="46"/>
      <c r="DM945" s="46"/>
      <c r="DN945" s="46"/>
      <c r="DO945" s="46"/>
      <c r="DP945" s="46"/>
      <c r="DQ945" s="46"/>
      <c r="DR945" s="46"/>
      <c r="DS945" s="46"/>
      <c r="DT945" s="46"/>
      <c r="DU945" s="46"/>
      <c r="DV945" s="46"/>
      <c r="DW945" s="46"/>
      <c r="DX945" s="46"/>
      <c r="DY945" s="46"/>
      <c r="DZ945" s="46"/>
      <c r="EA945" s="46"/>
      <c r="EB945" s="46"/>
      <c r="EC945" s="46"/>
      <c r="ED945" s="46"/>
      <c r="EE945" s="46"/>
      <c r="EF945" s="46"/>
      <c r="EG945" s="46"/>
      <c r="EH945" s="46"/>
      <c r="EI945" s="46"/>
      <c r="EJ945" s="46"/>
      <c r="EK945" s="46"/>
      <c r="EL945" s="46"/>
      <c r="EM945" s="46"/>
      <c r="EN945" s="46"/>
      <c r="EO945" s="46"/>
      <c r="EP945" s="46"/>
      <c r="EQ945" s="46"/>
      <c r="ER945" s="46"/>
      <c r="ES945" s="46"/>
      <c r="ET945" s="46"/>
      <c r="EU945" s="46"/>
      <c r="EV945" s="46"/>
      <c r="EW945" s="46"/>
      <c r="EX945" s="46"/>
      <c r="EY945" s="46"/>
      <c r="EZ945" s="46"/>
      <c r="FA945" s="46"/>
      <c r="FB945" s="46"/>
      <c r="FC945" s="46"/>
      <c r="FD945" s="46"/>
      <c r="FE945" s="46"/>
      <c r="FF945" s="46"/>
      <c r="FG945" s="46"/>
      <c r="FH945" s="46"/>
      <c r="FI945" s="46"/>
      <c r="FJ945" s="46"/>
      <c r="FK945" s="46"/>
      <c r="FL945" s="46"/>
      <c r="FM945" s="46"/>
      <c r="FN945" s="46"/>
      <c r="FO945" s="46"/>
      <c r="FP945" s="46"/>
      <c r="FQ945" s="46"/>
      <c r="FR945" s="46"/>
      <c r="FS945" s="46"/>
      <c r="FT945" s="46"/>
      <c r="FU945" s="46"/>
      <c r="FV945" s="46"/>
      <c r="FW945" s="46"/>
      <c r="FX945" s="46"/>
      <c r="FY945" s="46"/>
      <c r="FZ945" s="46"/>
      <c r="GA945" s="46"/>
      <c r="GB945" s="46"/>
      <c r="GC945" s="46"/>
      <c r="GD945" s="46"/>
      <c r="GE945" s="46"/>
      <c r="GF945" s="46"/>
      <c r="GG945" s="46"/>
      <c r="GH945" s="46"/>
      <c r="GI945" s="46"/>
      <c r="GJ945" s="46"/>
      <c r="GK945" s="46"/>
      <c r="GL945" s="46"/>
      <c r="GM945" s="46"/>
      <c r="GN945" s="46"/>
      <c r="GO945" s="46"/>
      <c r="GP945" s="46"/>
      <c r="GQ945" s="46"/>
      <c r="GR945" s="46"/>
      <c r="GS945" s="46"/>
      <c r="GT945" s="46"/>
      <c r="GU945" s="46"/>
      <c r="GV945" s="46"/>
      <c r="GW945" s="46"/>
      <c r="GX945" s="46"/>
      <c r="GY945" s="46"/>
      <c r="GZ945" s="46"/>
      <c r="HA945" s="46"/>
      <c r="HB945" s="46"/>
      <c r="HC945" s="46"/>
      <c r="HD945" s="46"/>
      <c r="HE945" s="46"/>
      <c r="HF945" s="46"/>
    </row>
    <row r="946" spans="1:214" ht="11.25">
      <c r="A946" s="38" t="s">
        <v>1000</v>
      </c>
      <c r="B946" s="36" t="s">
        <v>1222</v>
      </c>
      <c r="C946" s="36" t="s">
        <v>1223</v>
      </c>
      <c r="D946" s="37">
        <f>D947</f>
        <v>0</v>
      </c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  <c r="AG946" s="46"/>
      <c r="AH946" s="46"/>
      <c r="AI946" s="46"/>
      <c r="AJ946" s="46"/>
      <c r="AK946" s="46"/>
      <c r="AL946" s="46"/>
      <c r="AM946" s="46"/>
      <c r="AN946" s="46"/>
      <c r="AO946" s="46"/>
      <c r="AP946" s="46"/>
      <c r="AQ946" s="46"/>
      <c r="AR946" s="46"/>
      <c r="AS946" s="46"/>
      <c r="AT946" s="46"/>
      <c r="AU946" s="46"/>
      <c r="AV946" s="46"/>
      <c r="AW946" s="46"/>
      <c r="AX946" s="46"/>
      <c r="AY946" s="46"/>
      <c r="AZ946" s="46"/>
      <c r="BA946" s="46"/>
      <c r="BB946" s="46"/>
      <c r="BC946" s="46"/>
      <c r="BD946" s="46"/>
      <c r="BE946" s="46"/>
      <c r="BF946" s="46"/>
      <c r="BG946" s="46"/>
      <c r="BH946" s="46"/>
      <c r="BI946" s="46"/>
      <c r="BJ946" s="46"/>
      <c r="BK946" s="46"/>
      <c r="BL946" s="46"/>
      <c r="BM946" s="46"/>
      <c r="BN946" s="46"/>
      <c r="BO946" s="46"/>
      <c r="BP946" s="46"/>
      <c r="BQ946" s="46"/>
      <c r="BR946" s="46"/>
      <c r="BS946" s="46"/>
      <c r="BT946" s="46"/>
      <c r="BU946" s="46"/>
      <c r="BV946" s="46"/>
      <c r="BW946" s="46"/>
      <c r="BX946" s="46"/>
      <c r="BY946" s="46"/>
      <c r="BZ946" s="46"/>
      <c r="CA946" s="46"/>
      <c r="CB946" s="46"/>
      <c r="CC946" s="46"/>
      <c r="CD946" s="46"/>
      <c r="CE946" s="46"/>
      <c r="CF946" s="46"/>
      <c r="CG946" s="46"/>
      <c r="CH946" s="46"/>
      <c r="CI946" s="46"/>
      <c r="CJ946" s="46"/>
      <c r="CK946" s="46"/>
      <c r="CL946" s="46"/>
      <c r="CM946" s="46"/>
      <c r="CN946" s="46"/>
      <c r="CO946" s="46"/>
      <c r="CP946" s="46"/>
      <c r="CQ946" s="46"/>
      <c r="CR946" s="46"/>
      <c r="CS946" s="46"/>
      <c r="CT946" s="46"/>
      <c r="CU946" s="46"/>
      <c r="CV946" s="46"/>
      <c r="CW946" s="46"/>
      <c r="CX946" s="46"/>
      <c r="CY946" s="46"/>
      <c r="CZ946" s="46"/>
      <c r="DA946" s="46"/>
      <c r="DB946" s="46"/>
      <c r="DC946" s="46"/>
      <c r="DD946" s="46"/>
      <c r="DE946" s="46"/>
      <c r="DF946" s="46"/>
      <c r="DG946" s="46"/>
      <c r="DH946" s="46"/>
      <c r="DI946" s="46"/>
      <c r="DJ946" s="46"/>
      <c r="DK946" s="46"/>
      <c r="DL946" s="46"/>
      <c r="DM946" s="46"/>
      <c r="DN946" s="46"/>
      <c r="DO946" s="46"/>
      <c r="DP946" s="46"/>
      <c r="DQ946" s="46"/>
      <c r="DR946" s="46"/>
      <c r="DS946" s="46"/>
      <c r="DT946" s="46"/>
      <c r="DU946" s="46"/>
      <c r="DV946" s="46"/>
      <c r="DW946" s="46"/>
      <c r="DX946" s="46"/>
      <c r="DY946" s="46"/>
      <c r="DZ946" s="46"/>
      <c r="EA946" s="46"/>
      <c r="EB946" s="46"/>
      <c r="EC946" s="46"/>
      <c r="ED946" s="46"/>
      <c r="EE946" s="46"/>
      <c r="EF946" s="46"/>
      <c r="EG946" s="46"/>
      <c r="EH946" s="46"/>
      <c r="EI946" s="46"/>
      <c r="EJ946" s="46"/>
      <c r="EK946" s="46"/>
      <c r="EL946" s="46"/>
      <c r="EM946" s="46"/>
      <c r="EN946" s="46"/>
      <c r="EO946" s="46"/>
      <c r="EP946" s="46"/>
      <c r="EQ946" s="46"/>
      <c r="ER946" s="46"/>
      <c r="ES946" s="46"/>
      <c r="ET946" s="46"/>
      <c r="EU946" s="46"/>
      <c r="EV946" s="46"/>
      <c r="EW946" s="46"/>
      <c r="EX946" s="46"/>
      <c r="EY946" s="46"/>
      <c r="EZ946" s="46"/>
      <c r="FA946" s="46"/>
      <c r="FB946" s="46"/>
      <c r="FC946" s="46"/>
      <c r="FD946" s="46"/>
      <c r="FE946" s="46"/>
      <c r="FF946" s="46"/>
      <c r="FG946" s="46"/>
      <c r="FH946" s="46"/>
      <c r="FI946" s="46"/>
      <c r="FJ946" s="46"/>
      <c r="FK946" s="46"/>
      <c r="FL946" s="46"/>
      <c r="FM946" s="46"/>
      <c r="FN946" s="46"/>
      <c r="FO946" s="46"/>
      <c r="FP946" s="46"/>
      <c r="FQ946" s="46"/>
      <c r="FR946" s="46"/>
      <c r="FS946" s="46"/>
      <c r="FT946" s="46"/>
      <c r="FU946" s="46"/>
      <c r="FV946" s="46"/>
      <c r="FW946" s="46"/>
      <c r="FX946" s="46"/>
      <c r="FY946" s="46"/>
      <c r="FZ946" s="46"/>
      <c r="GA946" s="46"/>
      <c r="GB946" s="46"/>
      <c r="GC946" s="46"/>
      <c r="GD946" s="46"/>
      <c r="GE946" s="46"/>
      <c r="GF946" s="46"/>
      <c r="GG946" s="46"/>
      <c r="GH946" s="46"/>
      <c r="GI946" s="46"/>
      <c r="GJ946" s="46"/>
      <c r="GK946" s="46"/>
      <c r="GL946" s="46"/>
      <c r="GM946" s="46"/>
      <c r="GN946" s="46"/>
      <c r="GO946" s="46"/>
      <c r="GP946" s="46"/>
      <c r="GQ946" s="46"/>
      <c r="GR946" s="46"/>
      <c r="GS946" s="46"/>
      <c r="GT946" s="46"/>
      <c r="GU946" s="46"/>
      <c r="GV946" s="46"/>
      <c r="GW946" s="46"/>
      <c r="GX946" s="46"/>
      <c r="GY946" s="46"/>
      <c r="GZ946" s="46"/>
      <c r="HA946" s="46"/>
      <c r="HB946" s="46"/>
      <c r="HC946" s="46"/>
      <c r="HD946" s="46"/>
      <c r="HE946" s="46"/>
      <c r="HF946" s="46"/>
    </row>
    <row r="947" spans="1:214" ht="11.25">
      <c r="A947" s="38" t="s">
        <v>1000</v>
      </c>
      <c r="B947" s="39">
        <v>4700101</v>
      </c>
      <c r="C947" s="39" t="s">
        <v>1224</v>
      </c>
      <c r="D947" s="41">
        <v>0</v>
      </c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  <c r="AH947" s="46"/>
      <c r="AI947" s="46"/>
      <c r="AJ947" s="46"/>
      <c r="AK947" s="46"/>
      <c r="AL947" s="46"/>
      <c r="AM947" s="46"/>
      <c r="AN947" s="46"/>
      <c r="AO947" s="46"/>
      <c r="AP947" s="46"/>
      <c r="AQ947" s="46"/>
      <c r="AR947" s="46"/>
      <c r="AS947" s="46"/>
      <c r="AT947" s="46"/>
      <c r="AU947" s="46"/>
      <c r="AV947" s="46"/>
      <c r="AW947" s="46"/>
      <c r="AX947" s="46"/>
      <c r="AY947" s="46"/>
      <c r="AZ947" s="46"/>
      <c r="BA947" s="46"/>
      <c r="BB947" s="46"/>
      <c r="BC947" s="46"/>
      <c r="BD947" s="46"/>
      <c r="BE947" s="46"/>
      <c r="BF947" s="46"/>
      <c r="BG947" s="46"/>
      <c r="BH947" s="46"/>
      <c r="BI947" s="46"/>
      <c r="BJ947" s="46"/>
      <c r="BK947" s="46"/>
      <c r="BL947" s="46"/>
      <c r="BM947" s="46"/>
      <c r="BN947" s="46"/>
      <c r="BO947" s="46"/>
      <c r="BP947" s="46"/>
      <c r="BQ947" s="46"/>
      <c r="BR947" s="46"/>
      <c r="BS947" s="46"/>
      <c r="BT947" s="46"/>
      <c r="BU947" s="46"/>
      <c r="BV947" s="46"/>
      <c r="BW947" s="46"/>
      <c r="BX947" s="46"/>
      <c r="BY947" s="46"/>
      <c r="BZ947" s="46"/>
      <c r="CA947" s="46"/>
      <c r="CB947" s="46"/>
      <c r="CC947" s="46"/>
      <c r="CD947" s="46"/>
      <c r="CE947" s="46"/>
      <c r="CF947" s="46"/>
      <c r="CG947" s="46"/>
      <c r="CH947" s="46"/>
      <c r="CI947" s="46"/>
      <c r="CJ947" s="46"/>
      <c r="CK947" s="46"/>
      <c r="CL947" s="46"/>
      <c r="CM947" s="46"/>
      <c r="CN947" s="46"/>
      <c r="CO947" s="46"/>
      <c r="CP947" s="46"/>
      <c r="CQ947" s="46"/>
      <c r="CR947" s="46"/>
      <c r="CS947" s="46"/>
      <c r="CT947" s="46"/>
      <c r="CU947" s="46"/>
      <c r="CV947" s="46"/>
      <c r="CW947" s="46"/>
      <c r="CX947" s="46"/>
      <c r="CY947" s="46"/>
      <c r="CZ947" s="46"/>
      <c r="DA947" s="46"/>
      <c r="DB947" s="46"/>
      <c r="DC947" s="46"/>
      <c r="DD947" s="46"/>
      <c r="DE947" s="46"/>
      <c r="DF947" s="46"/>
      <c r="DG947" s="46"/>
      <c r="DH947" s="46"/>
      <c r="DI947" s="46"/>
      <c r="DJ947" s="46"/>
      <c r="DK947" s="46"/>
      <c r="DL947" s="46"/>
      <c r="DM947" s="46"/>
      <c r="DN947" s="46"/>
      <c r="DO947" s="46"/>
      <c r="DP947" s="46"/>
      <c r="DQ947" s="46"/>
      <c r="DR947" s="46"/>
      <c r="DS947" s="46"/>
      <c r="DT947" s="46"/>
      <c r="DU947" s="46"/>
      <c r="DV947" s="46"/>
      <c r="DW947" s="46"/>
      <c r="DX947" s="46"/>
      <c r="DY947" s="46"/>
      <c r="DZ947" s="46"/>
      <c r="EA947" s="46"/>
      <c r="EB947" s="46"/>
      <c r="EC947" s="46"/>
      <c r="ED947" s="46"/>
      <c r="EE947" s="46"/>
      <c r="EF947" s="46"/>
      <c r="EG947" s="46"/>
      <c r="EH947" s="46"/>
      <c r="EI947" s="46"/>
      <c r="EJ947" s="46"/>
      <c r="EK947" s="46"/>
      <c r="EL947" s="46"/>
      <c r="EM947" s="46"/>
      <c r="EN947" s="46"/>
      <c r="EO947" s="46"/>
      <c r="EP947" s="46"/>
      <c r="EQ947" s="46"/>
      <c r="ER947" s="46"/>
      <c r="ES947" s="46"/>
      <c r="ET947" s="46"/>
      <c r="EU947" s="46"/>
      <c r="EV947" s="46"/>
      <c r="EW947" s="46"/>
      <c r="EX947" s="46"/>
      <c r="EY947" s="46"/>
      <c r="EZ947" s="46"/>
      <c r="FA947" s="46"/>
      <c r="FB947" s="46"/>
      <c r="FC947" s="46"/>
      <c r="FD947" s="46"/>
      <c r="FE947" s="46"/>
      <c r="FF947" s="46"/>
      <c r="FG947" s="46"/>
      <c r="FH947" s="46"/>
      <c r="FI947" s="46"/>
      <c r="FJ947" s="46"/>
      <c r="FK947" s="46"/>
      <c r="FL947" s="46"/>
      <c r="FM947" s="46"/>
      <c r="FN947" s="46"/>
      <c r="FO947" s="46"/>
      <c r="FP947" s="46"/>
      <c r="FQ947" s="46"/>
      <c r="FR947" s="46"/>
      <c r="FS947" s="46"/>
      <c r="FT947" s="46"/>
      <c r="FU947" s="46"/>
      <c r="FV947" s="46"/>
      <c r="FW947" s="46"/>
      <c r="FX947" s="46"/>
      <c r="FY947" s="46"/>
      <c r="FZ947" s="46"/>
      <c r="GA947" s="46"/>
      <c r="GB947" s="46"/>
      <c r="GC947" s="46"/>
      <c r="GD947" s="46"/>
      <c r="GE947" s="46"/>
      <c r="GF947" s="46"/>
      <c r="GG947" s="46"/>
      <c r="GH947" s="46"/>
      <c r="GI947" s="46"/>
      <c r="GJ947" s="46"/>
      <c r="GK947" s="46"/>
      <c r="GL947" s="46"/>
      <c r="GM947" s="46"/>
      <c r="GN947" s="46"/>
      <c r="GO947" s="46"/>
      <c r="GP947" s="46"/>
      <c r="GQ947" s="46"/>
      <c r="GR947" s="46"/>
      <c r="GS947" s="46"/>
      <c r="GT947" s="46"/>
      <c r="GU947" s="46"/>
      <c r="GV947" s="46"/>
      <c r="GW947" s="46"/>
      <c r="GX947" s="46"/>
      <c r="GY947" s="46"/>
      <c r="GZ947" s="46"/>
      <c r="HA947" s="46"/>
      <c r="HB947" s="46"/>
      <c r="HC947" s="46"/>
      <c r="HD947" s="46"/>
      <c r="HE947" s="46"/>
      <c r="HF947" s="46"/>
    </row>
    <row r="948" spans="1:214" ht="11.25">
      <c r="A948" s="35">
        <v>12</v>
      </c>
      <c r="B948" s="36" t="s">
        <v>1225</v>
      </c>
      <c r="C948" s="49" t="s">
        <v>1226</v>
      </c>
      <c r="D948" s="37">
        <f>SUM(D949:D982)</f>
        <v>1567335</v>
      </c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  <c r="AG948" s="46"/>
      <c r="AH948" s="46"/>
      <c r="AI948" s="46"/>
      <c r="AJ948" s="46"/>
      <c r="AK948" s="46"/>
      <c r="AL948" s="46"/>
      <c r="AM948" s="46"/>
      <c r="AN948" s="46"/>
      <c r="AO948" s="46"/>
      <c r="AP948" s="46"/>
      <c r="AQ948" s="46"/>
      <c r="AR948" s="46"/>
      <c r="AS948" s="46"/>
      <c r="AT948" s="46"/>
      <c r="AU948" s="46"/>
      <c r="AV948" s="46"/>
      <c r="AW948" s="46"/>
      <c r="AX948" s="46"/>
      <c r="AY948" s="46"/>
      <c r="AZ948" s="46"/>
      <c r="BA948" s="46"/>
      <c r="BB948" s="46"/>
      <c r="BC948" s="46"/>
      <c r="BD948" s="46"/>
      <c r="BE948" s="46"/>
      <c r="BF948" s="46"/>
      <c r="BG948" s="46"/>
      <c r="BH948" s="46"/>
      <c r="BI948" s="46"/>
      <c r="BJ948" s="46"/>
      <c r="BK948" s="46"/>
      <c r="BL948" s="46"/>
      <c r="BM948" s="46"/>
      <c r="BN948" s="46"/>
      <c r="BO948" s="46"/>
      <c r="BP948" s="46"/>
      <c r="BQ948" s="46"/>
      <c r="BR948" s="46"/>
      <c r="BS948" s="46"/>
      <c r="BT948" s="46"/>
      <c r="BU948" s="46"/>
      <c r="BV948" s="46"/>
      <c r="BW948" s="46"/>
      <c r="BX948" s="46"/>
      <c r="BY948" s="46"/>
      <c r="BZ948" s="46"/>
      <c r="CA948" s="46"/>
      <c r="CB948" s="46"/>
      <c r="CC948" s="46"/>
      <c r="CD948" s="46"/>
      <c r="CE948" s="46"/>
      <c r="CF948" s="46"/>
      <c r="CG948" s="46"/>
      <c r="CH948" s="46"/>
      <c r="CI948" s="46"/>
      <c r="CJ948" s="46"/>
      <c r="CK948" s="46"/>
      <c r="CL948" s="46"/>
      <c r="CM948" s="46"/>
      <c r="CN948" s="46"/>
      <c r="CO948" s="46"/>
      <c r="CP948" s="46"/>
      <c r="CQ948" s="46"/>
      <c r="CR948" s="46"/>
      <c r="CS948" s="46"/>
      <c r="CT948" s="46"/>
      <c r="CU948" s="46"/>
      <c r="CV948" s="46"/>
      <c r="CW948" s="46"/>
      <c r="CX948" s="46"/>
      <c r="CY948" s="46"/>
      <c r="CZ948" s="46"/>
      <c r="DA948" s="46"/>
      <c r="DB948" s="46"/>
      <c r="DC948" s="46"/>
      <c r="DD948" s="46"/>
      <c r="DE948" s="46"/>
      <c r="DF948" s="46"/>
      <c r="DG948" s="46"/>
      <c r="DH948" s="46"/>
      <c r="DI948" s="46"/>
      <c r="DJ948" s="46"/>
      <c r="DK948" s="46"/>
      <c r="DL948" s="46"/>
      <c r="DM948" s="46"/>
      <c r="DN948" s="46"/>
      <c r="DO948" s="46"/>
      <c r="DP948" s="46"/>
      <c r="DQ948" s="46"/>
      <c r="DR948" s="46"/>
      <c r="DS948" s="46"/>
      <c r="DT948" s="46"/>
      <c r="DU948" s="46"/>
      <c r="DV948" s="46"/>
      <c r="DW948" s="46"/>
      <c r="DX948" s="46"/>
      <c r="DY948" s="46"/>
      <c r="DZ948" s="46"/>
      <c r="EA948" s="46"/>
      <c r="EB948" s="46"/>
      <c r="EC948" s="46"/>
      <c r="ED948" s="46"/>
      <c r="EE948" s="46"/>
      <c r="EF948" s="46"/>
      <c r="EG948" s="46"/>
      <c r="EH948" s="46"/>
      <c r="EI948" s="46"/>
      <c r="EJ948" s="46"/>
      <c r="EK948" s="46"/>
      <c r="EL948" s="46"/>
      <c r="EM948" s="46"/>
      <c r="EN948" s="46"/>
      <c r="EO948" s="46"/>
      <c r="EP948" s="46"/>
      <c r="EQ948" s="46"/>
      <c r="ER948" s="46"/>
      <c r="ES948" s="46"/>
      <c r="ET948" s="46"/>
      <c r="EU948" s="46"/>
      <c r="EV948" s="46"/>
      <c r="EW948" s="46"/>
      <c r="EX948" s="46"/>
      <c r="EY948" s="46"/>
      <c r="EZ948" s="46"/>
      <c r="FA948" s="46"/>
      <c r="FB948" s="46"/>
      <c r="FC948" s="46"/>
      <c r="FD948" s="46"/>
      <c r="FE948" s="46"/>
      <c r="FF948" s="46"/>
      <c r="FG948" s="46"/>
      <c r="FH948" s="46"/>
      <c r="FI948" s="46"/>
      <c r="FJ948" s="46"/>
      <c r="FK948" s="46"/>
      <c r="FL948" s="46"/>
      <c r="FM948" s="46"/>
      <c r="FN948" s="46"/>
      <c r="FO948" s="46"/>
      <c r="FP948" s="46"/>
      <c r="FQ948" s="46"/>
      <c r="FR948" s="46"/>
      <c r="FS948" s="46"/>
      <c r="FT948" s="46"/>
      <c r="FU948" s="46"/>
      <c r="FV948" s="46"/>
      <c r="FW948" s="46"/>
      <c r="FX948" s="46"/>
      <c r="FY948" s="46"/>
      <c r="FZ948" s="46"/>
      <c r="GA948" s="46"/>
      <c r="GB948" s="46"/>
      <c r="GC948" s="46"/>
      <c r="GD948" s="46"/>
      <c r="GE948" s="46"/>
      <c r="GF948" s="46"/>
      <c r="GG948" s="46"/>
      <c r="GH948" s="46"/>
      <c r="GI948" s="46"/>
      <c r="GJ948" s="46"/>
      <c r="GK948" s="46"/>
      <c r="GL948" s="46"/>
      <c r="GM948" s="46"/>
      <c r="GN948" s="46"/>
      <c r="GO948" s="46"/>
      <c r="GP948" s="46"/>
      <c r="GQ948" s="46"/>
      <c r="GR948" s="46"/>
      <c r="GS948" s="46"/>
      <c r="GT948" s="46"/>
      <c r="GU948" s="46"/>
      <c r="GV948" s="46"/>
      <c r="GW948" s="46"/>
      <c r="GX948" s="46"/>
      <c r="GY948" s="46"/>
      <c r="GZ948" s="46"/>
      <c r="HA948" s="46"/>
      <c r="HB948" s="46"/>
      <c r="HC948" s="46"/>
      <c r="HD948" s="46"/>
      <c r="HE948" s="46"/>
      <c r="HF948" s="46"/>
    </row>
    <row r="949" spans="1:214" ht="11.25">
      <c r="A949" s="38" t="s">
        <v>1000</v>
      </c>
      <c r="B949" s="39">
        <v>4700301</v>
      </c>
      <c r="C949" s="39" t="s">
        <v>1227</v>
      </c>
      <c r="D949" s="41">
        <v>0</v>
      </c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  <c r="AH949" s="46"/>
      <c r="AI949" s="46"/>
      <c r="AJ949" s="46"/>
      <c r="AK949" s="46"/>
      <c r="AL949" s="46"/>
      <c r="AM949" s="46"/>
      <c r="AN949" s="46"/>
      <c r="AO949" s="46"/>
      <c r="AP949" s="46"/>
      <c r="AQ949" s="46"/>
      <c r="AR949" s="46"/>
      <c r="AS949" s="46"/>
      <c r="AT949" s="46"/>
      <c r="AU949" s="46"/>
      <c r="AV949" s="46"/>
      <c r="AW949" s="46"/>
      <c r="AX949" s="46"/>
      <c r="AY949" s="46"/>
      <c r="AZ949" s="46"/>
      <c r="BA949" s="46"/>
      <c r="BB949" s="46"/>
      <c r="BC949" s="46"/>
      <c r="BD949" s="46"/>
      <c r="BE949" s="46"/>
      <c r="BF949" s="46"/>
      <c r="BG949" s="46"/>
      <c r="BH949" s="46"/>
      <c r="BI949" s="46"/>
      <c r="BJ949" s="46"/>
      <c r="BK949" s="46"/>
      <c r="BL949" s="46"/>
      <c r="BM949" s="46"/>
      <c r="BN949" s="46"/>
      <c r="BO949" s="46"/>
      <c r="BP949" s="46"/>
      <c r="BQ949" s="46"/>
      <c r="BR949" s="46"/>
      <c r="BS949" s="46"/>
      <c r="BT949" s="46"/>
      <c r="BU949" s="46"/>
      <c r="BV949" s="46"/>
      <c r="BW949" s="46"/>
      <c r="BX949" s="46"/>
      <c r="BY949" s="46"/>
      <c r="BZ949" s="46"/>
      <c r="CA949" s="46"/>
      <c r="CB949" s="46"/>
      <c r="CC949" s="46"/>
      <c r="CD949" s="46"/>
      <c r="CE949" s="46"/>
      <c r="CF949" s="46"/>
      <c r="CG949" s="46"/>
      <c r="CH949" s="46"/>
      <c r="CI949" s="46"/>
      <c r="CJ949" s="46"/>
      <c r="CK949" s="46"/>
      <c r="CL949" s="46"/>
      <c r="CM949" s="46"/>
      <c r="CN949" s="46"/>
      <c r="CO949" s="46"/>
      <c r="CP949" s="46"/>
      <c r="CQ949" s="46"/>
      <c r="CR949" s="46"/>
      <c r="CS949" s="46"/>
      <c r="CT949" s="46"/>
      <c r="CU949" s="46"/>
      <c r="CV949" s="46"/>
      <c r="CW949" s="46"/>
      <c r="CX949" s="46"/>
      <c r="CY949" s="46"/>
      <c r="CZ949" s="46"/>
      <c r="DA949" s="46"/>
      <c r="DB949" s="46"/>
      <c r="DC949" s="46"/>
      <c r="DD949" s="46"/>
      <c r="DE949" s="46"/>
      <c r="DF949" s="46"/>
      <c r="DG949" s="46"/>
      <c r="DH949" s="46"/>
      <c r="DI949" s="46"/>
      <c r="DJ949" s="46"/>
      <c r="DK949" s="46"/>
      <c r="DL949" s="46"/>
      <c r="DM949" s="46"/>
      <c r="DN949" s="46"/>
      <c r="DO949" s="46"/>
      <c r="DP949" s="46"/>
      <c r="DQ949" s="46"/>
      <c r="DR949" s="46"/>
      <c r="DS949" s="46"/>
      <c r="DT949" s="46"/>
      <c r="DU949" s="46"/>
      <c r="DV949" s="46"/>
      <c r="DW949" s="46"/>
      <c r="DX949" s="46"/>
      <c r="DY949" s="46"/>
      <c r="DZ949" s="46"/>
      <c r="EA949" s="46"/>
      <c r="EB949" s="46"/>
      <c r="EC949" s="46"/>
      <c r="ED949" s="46"/>
      <c r="EE949" s="46"/>
      <c r="EF949" s="46"/>
      <c r="EG949" s="46"/>
      <c r="EH949" s="46"/>
      <c r="EI949" s="46"/>
      <c r="EJ949" s="46"/>
      <c r="EK949" s="46"/>
      <c r="EL949" s="46"/>
      <c r="EM949" s="46"/>
      <c r="EN949" s="46"/>
      <c r="EO949" s="46"/>
      <c r="EP949" s="46"/>
      <c r="EQ949" s="46"/>
      <c r="ER949" s="46"/>
      <c r="ES949" s="46"/>
      <c r="ET949" s="46"/>
      <c r="EU949" s="46"/>
      <c r="EV949" s="46"/>
      <c r="EW949" s="46"/>
      <c r="EX949" s="46"/>
      <c r="EY949" s="46"/>
      <c r="EZ949" s="46"/>
      <c r="FA949" s="46"/>
      <c r="FB949" s="46"/>
      <c r="FC949" s="46"/>
      <c r="FD949" s="46"/>
      <c r="FE949" s="46"/>
      <c r="FF949" s="46"/>
      <c r="FG949" s="46"/>
      <c r="FH949" s="46"/>
      <c r="FI949" s="46"/>
      <c r="FJ949" s="46"/>
      <c r="FK949" s="46"/>
      <c r="FL949" s="46"/>
      <c r="FM949" s="46"/>
      <c r="FN949" s="46"/>
      <c r="FO949" s="46"/>
      <c r="FP949" s="46"/>
      <c r="FQ949" s="46"/>
      <c r="FR949" s="46"/>
      <c r="FS949" s="46"/>
      <c r="FT949" s="46"/>
      <c r="FU949" s="46"/>
      <c r="FV949" s="46"/>
      <c r="FW949" s="46"/>
      <c r="FX949" s="46"/>
      <c r="FY949" s="46"/>
      <c r="FZ949" s="46"/>
      <c r="GA949" s="46"/>
      <c r="GB949" s="46"/>
      <c r="GC949" s="46"/>
      <c r="GD949" s="46"/>
      <c r="GE949" s="46"/>
      <c r="GF949" s="46"/>
      <c r="GG949" s="46"/>
      <c r="GH949" s="46"/>
      <c r="GI949" s="46"/>
      <c r="GJ949" s="46"/>
      <c r="GK949" s="46"/>
      <c r="GL949" s="46"/>
      <c r="GM949" s="46"/>
      <c r="GN949" s="46"/>
      <c r="GO949" s="46"/>
      <c r="GP949" s="46"/>
      <c r="GQ949" s="46"/>
      <c r="GR949" s="46"/>
      <c r="GS949" s="46"/>
      <c r="GT949" s="46"/>
      <c r="GU949" s="46"/>
      <c r="GV949" s="46"/>
      <c r="GW949" s="46"/>
      <c r="GX949" s="46"/>
      <c r="GY949" s="46"/>
      <c r="GZ949" s="46"/>
      <c r="HA949" s="46"/>
      <c r="HB949" s="46"/>
      <c r="HC949" s="46"/>
      <c r="HD949" s="46"/>
      <c r="HE949" s="46"/>
      <c r="HF949" s="46"/>
    </row>
    <row r="950" spans="1:214" ht="11.25">
      <c r="A950" s="38" t="s">
        <v>1000</v>
      </c>
      <c r="B950" s="39">
        <v>4700302</v>
      </c>
      <c r="C950" s="39" t="s">
        <v>1228</v>
      </c>
      <c r="D950" s="41">
        <v>41</v>
      </c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  <c r="AK950" s="46"/>
      <c r="AL950" s="46"/>
      <c r="AM950" s="46"/>
      <c r="AN950" s="46"/>
      <c r="AO950" s="46"/>
      <c r="AP950" s="46"/>
      <c r="AQ950" s="46"/>
      <c r="AR950" s="46"/>
      <c r="AS950" s="46"/>
      <c r="AT950" s="46"/>
      <c r="AU950" s="46"/>
      <c r="AV950" s="46"/>
      <c r="AW950" s="46"/>
      <c r="AX950" s="46"/>
      <c r="AY950" s="46"/>
      <c r="AZ950" s="46"/>
      <c r="BA950" s="46"/>
      <c r="BB950" s="46"/>
      <c r="BC950" s="46"/>
      <c r="BD950" s="46"/>
      <c r="BE950" s="46"/>
      <c r="BF950" s="46"/>
      <c r="BG950" s="46"/>
      <c r="BH950" s="46"/>
      <c r="BI950" s="46"/>
      <c r="BJ950" s="46"/>
      <c r="BK950" s="46"/>
      <c r="BL950" s="46"/>
      <c r="BM950" s="46"/>
      <c r="BN950" s="46"/>
      <c r="BO950" s="46"/>
      <c r="BP950" s="46"/>
      <c r="BQ950" s="46"/>
      <c r="BR950" s="46"/>
      <c r="BS950" s="46"/>
      <c r="BT950" s="46"/>
      <c r="BU950" s="46"/>
      <c r="BV950" s="46"/>
      <c r="BW950" s="46"/>
      <c r="BX950" s="46"/>
      <c r="BY950" s="46"/>
      <c r="BZ950" s="46"/>
      <c r="CA950" s="46"/>
      <c r="CB950" s="46"/>
      <c r="CC950" s="46"/>
      <c r="CD950" s="46"/>
      <c r="CE950" s="46"/>
      <c r="CF950" s="46"/>
      <c r="CG950" s="46"/>
      <c r="CH950" s="46"/>
      <c r="CI950" s="46"/>
      <c r="CJ950" s="46"/>
      <c r="CK950" s="46"/>
      <c r="CL950" s="46"/>
      <c r="CM950" s="46"/>
      <c r="CN950" s="46"/>
      <c r="CO950" s="46"/>
      <c r="CP950" s="46"/>
      <c r="CQ950" s="46"/>
      <c r="CR950" s="46"/>
      <c r="CS950" s="46"/>
      <c r="CT950" s="46"/>
      <c r="CU950" s="46"/>
      <c r="CV950" s="46"/>
      <c r="CW950" s="46"/>
      <c r="CX950" s="46"/>
      <c r="CY950" s="46"/>
      <c r="CZ950" s="46"/>
      <c r="DA950" s="46"/>
      <c r="DB950" s="46"/>
      <c r="DC950" s="46"/>
      <c r="DD950" s="46"/>
      <c r="DE950" s="46"/>
      <c r="DF950" s="46"/>
      <c r="DG950" s="46"/>
      <c r="DH950" s="46"/>
      <c r="DI950" s="46"/>
      <c r="DJ950" s="46"/>
      <c r="DK950" s="46"/>
      <c r="DL950" s="46"/>
      <c r="DM950" s="46"/>
      <c r="DN950" s="46"/>
      <c r="DO950" s="46"/>
      <c r="DP950" s="46"/>
      <c r="DQ950" s="46"/>
      <c r="DR950" s="46"/>
      <c r="DS950" s="46"/>
      <c r="DT950" s="46"/>
      <c r="DU950" s="46"/>
      <c r="DV950" s="46"/>
      <c r="DW950" s="46"/>
      <c r="DX950" s="46"/>
      <c r="DY950" s="46"/>
      <c r="DZ950" s="46"/>
      <c r="EA950" s="46"/>
      <c r="EB950" s="46"/>
      <c r="EC950" s="46"/>
      <c r="ED950" s="46"/>
      <c r="EE950" s="46"/>
      <c r="EF950" s="46"/>
      <c r="EG950" s="46"/>
      <c r="EH950" s="46"/>
      <c r="EI950" s="46"/>
      <c r="EJ950" s="46"/>
      <c r="EK950" s="46"/>
      <c r="EL950" s="46"/>
      <c r="EM950" s="46"/>
      <c r="EN950" s="46"/>
      <c r="EO950" s="46"/>
      <c r="EP950" s="46"/>
      <c r="EQ950" s="46"/>
      <c r="ER950" s="46"/>
      <c r="ES950" s="46"/>
      <c r="ET950" s="46"/>
      <c r="EU950" s="46"/>
      <c r="EV950" s="46"/>
      <c r="EW950" s="46"/>
      <c r="EX950" s="46"/>
      <c r="EY950" s="46"/>
      <c r="EZ950" s="46"/>
      <c r="FA950" s="46"/>
      <c r="FB950" s="46"/>
      <c r="FC950" s="46"/>
      <c r="FD950" s="46"/>
      <c r="FE950" s="46"/>
      <c r="FF950" s="46"/>
      <c r="FG950" s="46"/>
      <c r="FH950" s="46"/>
      <c r="FI950" s="46"/>
      <c r="FJ950" s="46"/>
      <c r="FK950" s="46"/>
      <c r="FL950" s="46"/>
      <c r="FM950" s="46"/>
      <c r="FN950" s="46"/>
      <c r="FO950" s="46"/>
      <c r="FP950" s="46"/>
      <c r="FQ950" s="46"/>
      <c r="FR950" s="46"/>
      <c r="FS950" s="46"/>
      <c r="FT950" s="46"/>
      <c r="FU950" s="46"/>
      <c r="FV950" s="46"/>
      <c r="FW950" s="46"/>
      <c r="FX950" s="46"/>
      <c r="FY950" s="46"/>
      <c r="FZ950" s="46"/>
      <c r="GA950" s="46"/>
      <c r="GB950" s="46"/>
      <c r="GC950" s="46"/>
      <c r="GD950" s="46"/>
      <c r="GE950" s="46"/>
      <c r="GF950" s="46"/>
      <c r="GG950" s="46"/>
      <c r="GH950" s="46"/>
      <c r="GI950" s="46"/>
      <c r="GJ950" s="46"/>
      <c r="GK950" s="46"/>
      <c r="GL950" s="46"/>
      <c r="GM950" s="46"/>
      <c r="GN950" s="46"/>
      <c r="GO950" s="46"/>
      <c r="GP950" s="46"/>
      <c r="GQ950" s="46"/>
      <c r="GR950" s="46"/>
      <c r="GS950" s="46"/>
      <c r="GT950" s="46"/>
      <c r="GU950" s="46"/>
      <c r="GV950" s="46"/>
      <c r="GW950" s="46"/>
      <c r="GX950" s="46"/>
      <c r="GY950" s="46"/>
      <c r="GZ950" s="46"/>
      <c r="HA950" s="46"/>
      <c r="HB950" s="46"/>
      <c r="HC950" s="46"/>
      <c r="HD950" s="46"/>
      <c r="HE950" s="46"/>
      <c r="HF950" s="46"/>
    </row>
    <row r="951" spans="1:214" ht="11.25">
      <c r="A951" s="38" t="s">
        <v>1000</v>
      </c>
      <c r="B951" s="39">
        <v>4700303</v>
      </c>
      <c r="C951" s="39" t="s">
        <v>1229</v>
      </c>
      <c r="D951" s="41">
        <v>0</v>
      </c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  <c r="AK951" s="46"/>
      <c r="AL951" s="46"/>
      <c r="AM951" s="46"/>
      <c r="AN951" s="46"/>
      <c r="AO951" s="46"/>
      <c r="AP951" s="46"/>
      <c r="AQ951" s="46"/>
      <c r="AR951" s="46"/>
      <c r="AS951" s="46"/>
      <c r="AT951" s="46"/>
      <c r="AU951" s="46"/>
      <c r="AV951" s="46"/>
      <c r="AW951" s="46"/>
      <c r="AX951" s="46"/>
      <c r="AY951" s="46"/>
      <c r="AZ951" s="46"/>
      <c r="BA951" s="46"/>
      <c r="BB951" s="46"/>
      <c r="BC951" s="46"/>
      <c r="BD951" s="46"/>
      <c r="BE951" s="46"/>
      <c r="BF951" s="46"/>
      <c r="BG951" s="46"/>
      <c r="BH951" s="46"/>
      <c r="BI951" s="46"/>
      <c r="BJ951" s="46"/>
      <c r="BK951" s="46"/>
      <c r="BL951" s="46"/>
      <c r="BM951" s="46"/>
      <c r="BN951" s="46"/>
      <c r="BO951" s="46"/>
      <c r="BP951" s="46"/>
      <c r="BQ951" s="46"/>
      <c r="BR951" s="46"/>
      <c r="BS951" s="46"/>
      <c r="BT951" s="46"/>
      <c r="BU951" s="46"/>
      <c r="BV951" s="46"/>
      <c r="BW951" s="46"/>
      <c r="BX951" s="46"/>
      <c r="BY951" s="46"/>
      <c r="BZ951" s="46"/>
      <c r="CA951" s="46"/>
      <c r="CB951" s="46"/>
      <c r="CC951" s="46"/>
      <c r="CD951" s="46"/>
      <c r="CE951" s="46"/>
      <c r="CF951" s="46"/>
      <c r="CG951" s="46"/>
      <c r="CH951" s="46"/>
      <c r="CI951" s="46"/>
      <c r="CJ951" s="46"/>
      <c r="CK951" s="46"/>
      <c r="CL951" s="46"/>
      <c r="CM951" s="46"/>
      <c r="CN951" s="46"/>
      <c r="CO951" s="46"/>
      <c r="CP951" s="46"/>
      <c r="CQ951" s="46"/>
      <c r="CR951" s="46"/>
      <c r="CS951" s="46"/>
      <c r="CT951" s="46"/>
      <c r="CU951" s="46"/>
      <c r="CV951" s="46"/>
      <c r="CW951" s="46"/>
      <c r="CX951" s="46"/>
      <c r="CY951" s="46"/>
      <c r="CZ951" s="46"/>
      <c r="DA951" s="46"/>
      <c r="DB951" s="46"/>
      <c r="DC951" s="46"/>
      <c r="DD951" s="46"/>
      <c r="DE951" s="46"/>
      <c r="DF951" s="46"/>
      <c r="DG951" s="46"/>
      <c r="DH951" s="46"/>
      <c r="DI951" s="46"/>
      <c r="DJ951" s="46"/>
      <c r="DK951" s="46"/>
      <c r="DL951" s="46"/>
      <c r="DM951" s="46"/>
      <c r="DN951" s="46"/>
      <c r="DO951" s="46"/>
      <c r="DP951" s="46"/>
      <c r="DQ951" s="46"/>
      <c r="DR951" s="46"/>
      <c r="DS951" s="46"/>
      <c r="DT951" s="46"/>
      <c r="DU951" s="46"/>
      <c r="DV951" s="46"/>
      <c r="DW951" s="46"/>
      <c r="DX951" s="46"/>
      <c r="DY951" s="46"/>
      <c r="DZ951" s="46"/>
      <c r="EA951" s="46"/>
      <c r="EB951" s="46"/>
      <c r="EC951" s="46"/>
      <c r="ED951" s="46"/>
      <c r="EE951" s="46"/>
      <c r="EF951" s="46"/>
      <c r="EG951" s="46"/>
      <c r="EH951" s="46"/>
      <c r="EI951" s="46"/>
      <c r="EJ951" s="46"/>
      <c r="EK951" s="46"/>
      <c r="EL951" s="46"/>
      <c r="EM951" s="46"/>
      <c r="EN951" s="46"/>
      <c r="EO951" s="46"/>
      <c r="EP951" s="46"/>
      <c r="EQ951" s="46"/>
      <c r="ER951" s="46"/>
      <c r="ES951" s="46"/>
      <c r="ET951" s="46"/>
      <c r="EU951" s="46"/>
      <c r="EV951" s="46"/>
      <c r="EW951" s="46"/>
      <c r="EX951" s="46"/>
      <c r="EY951" s="46"/>
      <c r="EZ951" s="46"/>
      <c r="FA951" s="46"/>
      <c r="FB951" s="46"/>
      <c r="FC951" s="46"/>
      <c r="FD951" s="46"/>
      <c r="FE951" s="46"/>
      <c r="FF951" s="46"/>
      <c r="FG951" s="46"/>
      <c r="FH951" s="46"/>
      <c r="FI951" s="46"/>
      <c r="FJ951" s="46"/>
      <c r="FK951" s="46"/>
      <c r="FL951" s="46"/>
      <c r="FM951" s="46"/>
      <c r="FN951" s="46"/>
      <c r="FO951" s="46"/>
      <c r="FP951" s="46"/>
      <c r="FQ951" s="46"/>
      <c r="FR951" s="46"/>
      <c r="FS951" s="46"/>
      <c r="FT951" s="46"/>
      <c r="FU951" s="46"/>
      <c r="FV951" s="46"/>
      <c r="FW951" s="46"/>
      <c r="FX951" s="46"/>
      <c r="FY951" s="46"/>
      <c r="FZ951" s="46"/>
      <c r="GA951" s="46"/>
      <c r="GB951" s="46"/>
      <c r="GC951" s="46"/>
      <c r="GD951" s="46"/>
      <c r="GE951" s="46"/>
      <c r="GF951" s="46"/>
      <c r="GG951" s="46"/>
      <c r="GH951" s="46"/>
      <c r="GI951" s="46"/>
      <c r="GJ951" s="46"/>
      <c r="GK951" s="46"/>
      <c r="GL951" s="46"/>
      <c r="GM951" s="46"/>
      <c r="GN951" s="46"/>
      <c r="GO951" s="46"/>
      <c r="GP951" s="46"/>
      <c r="GQ951" s="46"/>
      <c r="GR951" s="46"/>
      <c r="GS951" s="46"/>
      <c r="GT951" s="46"/>
      <c r="GU951" s="46"/>
      <c r="GV951" s="46"/>
      <c r="GW951" s="46"/>
      <c r="GX951" s="46"/>
      <c r="GY951" s="46"/>
      <c r="GZ951" s="46"/>
      <c r="HA951" s="46"/>
      <c r="HB951" s="46"/>
      <c r="HC951" s="46"/>
      <c r="HD951" s="46"/>
      <c r="HE951" s="46"/>
      <c r="HF951" s="46"/>
    </row>
    <row r="952" spans="1:214" ht="11.25">
      <c r="A952" s="38" t="s">
        <v>1000</v>
      </c>
      <c r="B952" s="39">
        <v>4700304</v>
      </c>
      <c r="C952" s="39" t="s">
        <v>1230</v>
      </c>
      <c r="D952" s="41">
        <v>0</v>
      </c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6"/>
      <c r="AK952" s="46"/>
      <c r="AL952" s="46"/>
      <c r="AM952" s="46"/>
      <c r="AN952" s="46"/>
      <c r="AO952" s="46"/>
      <c r="AP952" s="46"/>
      <c r="AQ952" s="46"/>
      <c r="AR952" s="46"/>
      <c r="AS952" s="46"/>
      <c r="AT952" s="46"/>
      <c r="AU952" s="46"/>
      <c r="AV952" s="46"/>
      <c r="AW952" s="46"/>
      <c r="AX952" s="46"/>
      <c r="AY952" s="46"/>
      <c r="AZ952" s="46"/>
      <c r="BA952" s="46"/>
      <c r="BB952" s="46"/>
      <c r="BC952" s="46"/>
      <c r="BD952" s="46"/>
      <c r="BE952" s="46"/>
      <c r="BF952" s="46"/>
      <c r="BG952" s="46"/>
      <c r="BH952" s="46"/>
      <c r="BI952" s="46"/>
      <c r="BJ952" s="46"/>
      <c r="BK952" s="46"/>
      <c r="BL952" s="46"/>
      <c r="BM952" s="46"/>
      <c r="BN952" s="46"/>
      <c r="BO952" s="46"/>
      <c r="BP952" s="46"/>
      <c r="BQ952" s="46"/>
      <c r="BR952" s="46"/>
      <c r="BS952" s="46"/>
      <c r="BT952" s="46"/>
      <c r="BU952" s="46"/>
      <c r="BV952" s="46"/>
      <c r="BW952" s="46"/>
      <c r="BX952" s="46"/>
      <c r="BY952" s="46"/>
      <c r="BZ952" s="46"/>
      <c r="CA952" s="46"/>
      <c r="CB952" s="46"/>
      <c r="CC952" s="46"/>
      <c r="CD952" s="46"/>
      <c r="CE952" s="46"/>
      <c r="CF952" s="46"/>
      <c r="CG952" s="46"/>
      <c r="CH952" s="46"/>
      <c r="CI952" s="46"/>
      <c r="CJ952" s="46"/>
      <c r="CK952" s="46"/>
      <c r="CL952" s="46"/>
      <c r="CM952" s="46"/>
      <c r="CN952" s="46"/>
      <c r="CO952" s="46"/>
      <c r="CP952" s="46"/>
      <c r="CQ952" s="46"/>
      <c r="CR952" s="46"/>
      <c r="CS952" s="46"/>
      <c r="CT952" s="46"/>
      <c r="CU952" s="46"/>
      <c r="CV952" s="46"/>
      <c r="CW952" s="46"/>
      <c r="CX952" s="46"/>
      <c r="CY952" s="46"/>
      <c r="CZ952" s="46"/>
      <c r="DA952" s="46"/>
      <c r="DB952" s="46"/>
      <c r="DC952" s="46"/>
      <c r="DD952" s="46"/>
      <c r="DE952" s="46"/>
      <c r="DF952" s="46"/>
      <c r="DG952" s="46"/>
      <c r="DH952" s="46"/>
      <c r="DI952" s="46"/>
      <c r="DJ952" s="46"/>
      <c r="DK952" s="46"/>
      <c r="DL952" s="46"/>
      <c r="DM952" s="46"/>
      <c r="DN952" s="46"/>
      <c r="DO952" s="46"/>
      <c r="DP952" s="46"/>
      <c r="DQ952" s="46"/>
      <c r="DR952" s="46"/>
      <c r="DS952" s="46"/>
      <c r="DT952" s="46"/>
      <c r="DU952" s="46"/>
      <c r="DV952" s="46"/>
      <c r="DW952" s="46"/>
      <c r="DX952" s="46"/>
      <c r="DY952" s="46"/>
      <c r="DZ952" s="46"/>
      <c r="EA952" s="46"/>
      <c r="EB952" s="46"/>
      <c r="EC952" s="46"/>
      <c r="ED952" s="46"/>
      <c r="EE952" s="46"/>
      <c r="EF952" s="46"/>
      <c r="EG952" s="46"/>
      <c r="EH952" s="46"/>
      <c r="EI952" s="46"/>
      <c r="EJ952" s="46"/>
      <c r="EK952" s="46"/>
      <c r="EL952" s="46"/>
      <c r="EM952" s="46"/>
      <c r="EN952" s="46"/>
      <c r="EO952" s="46"/>
      <c r="EP952" s="46"/>
      <c r="EQ952" s="46"/>
      <c r="ER952" s="46"/>
      <c r="ES952" s="46"/>
      <c r="ET952" s="46"/>
      <c r="EU952" s="46"/>
      <c r="EV952" s="46"/>
      <c r="EW952" s="46"/>
      <c r="EX952" s="46"/>
      <c r="EY952" s="46"/>
      <c r="EZ952" s="46"/>
      <c r="FA952" s="46"/>
      <c r="FB952" s="46"/>
      <c r="FC952" s="46"/>
      <c r="FD952" s="46"/>
      <c r="FE952" s="46"/>
      <c r="FF952" s="46"/>
      <c r="FG952" s="46"/>
      <c r="FH952" s="46"/>
      <c r="FI952" s="46"/>
      <c r="FJ952" s="46"/>
      <c r="FK952" s="46"/>
      <c r="FL952" s="46"/>
      <c r="FM952" s="46"/>
      <c r="FN952" s="46"/>
      <c r="FO952" s="46"/>
      <c r="FP952" s="46"/>
      <c r="FQ952" s="46"/>
      <c r="FR952" s="46"/>
      <c r="FS952" s="46"/>
      <c r="FT952" s="46"/>
      <c r="FU952" s="46"/>
      <c r="FV952" s="46"/>
      <c r="FW952" s="46"/>
      <c r="FX952" s="46"/>
      <c r="FY952" s="46"/>
      <c r="FZ952" s="46"/>
      <c r="GA952" s="46"/>
      <c r="GB952" s="46"/>
      <c r="GC952" s="46"/>
      <c r="GD952" s="46"/>
      <c r="GE952" s="46"/>
      <c r="GF952" s="46"/>
      <c r="GG952" s="46"/>
      <c r="GH952" s="46"/>
      <c r="GI952" s="46"/>
      <c r="GJ952" s="46"/>
      <c r="GK952" s="46"/>
      <c r="GL952" s="46"/>
      <c r="GM952" s="46"/>
      <c r="GN952" s="46"/>
      <c r="GO952" s="46"/>
      <c r="GP952" s="46"/>
      <c r="GQ952" s="46"/>
      <c r="GR952" s="46"/>
      <c r="GS952" s="46"/>
      <c r="GT952" s="46"/>
      <c r="GU952" s="46"/>
      <c r="GV952" s="46"/>
      <c r="GW952" s="46"/>
      <c r="GX952" s="46"/>
      <c r="GY952" s="46"/>
      <c r="GZ952" s="46"/>
      <c r="HA952" s="46"/>
      <c r="HB952" s="46"/>
      <c r="HC952" s="46"/>
      <c r="HD952" s="46"/>
      <c r="HE952" s="46"/>
      <c r="HF952" s="46"/>
    </row>
    <row r="953" spans="1:4" ht="11.25">
      <c r="A953" s="38" t="s">
        <v>1000</v>
      </c>
      <c r="B953" s="39">
        <v>4700305</v>
      </c>
      <c r="C953" s="39" t="s">
        <v>1231</v>
      </c>
      <c r="D953" s="41">
        <v>0</v>
      </c>
    </row>
    <row r="954" spans="1:4" ht="11.25">
      <c r="A954" s="38" t="s">
        <v>1000</v>
      </c>
      <c r="B954" s="39">
        <v>4700306</v>
      </c>
      <c r="C954" s="39" t="s">
        <v>1232</v>
      </c>
      <c r="D954" s="41">
        <v>0</v>
      </c>
    </row>
    <row r="955" spans="1:4" ht="11.25">
      <c r="A955" s="38" t="s">
        <v>1000</v>
      </c>
      <c r="B955" s="39">
        <v>4500111</v>
      </c>
      <c r="C955" s="39" t="s">
        <v>1233</v>
      </c>
      <c r="D955" s="41">
        <v>82</v>
      </c>
    </row>
    <row r="956" spans="1:4" ht="11.25">
      <c r="A956" s="38" t="s">
        <v>1000</v>
      </c>
      <c r="B956" s="39">
        <v>4500113</v>
      </c>
      <c r="C956" s="39" t="s">
        <v>1234</v>
      </c>
      <c r="D956" s="41">
        <v>5165</v>
      </c>
    </row>
    <row r="957" spans="1:4" ht="11.25">
      <c r="A957" s="38" t="s">
        <v>1000</v>
      </c>
      <c r="B957" s="39">
        <v>4500115</v>
      </c>
      <c r="C957" s="39" t="s">
        <v>1235</v>
      </c>
      <c r="D957" s="41">
        <v>0</v>
      </c>
    </row>
    <row r="958" spans="1:4" ht="11.25">
      <c r="A958" s="38" t="s">
        <v>1000</v>
      </c>
      <c r="B958" s="39">
        <v>4700309</v>
      </c>
      <c r="C958" s="39" t="s">
        <v>1236</v>
      </c>
      <c r="D958" s="41">
        <v>0</v>
      </c>
    </row>
    <row r="959" spans="1:4" ht="11.25">
      <c r="A959" s="38" t="s">
        <v>1000</v>
      </c>
      <c r="B959" s="39">
        <v>4700311</v>
      </c>
      <c r="C959" s="39" t="s">
        <v>1237</v>
      </c>
      <c r="D959" s="41">
        <v>1511062</v>
      </c>
    </row>
    <row r="960" spans="1:4" ht="11.25">
      <c r="A960" s="38" t="s">
        <v>1000</v>
      </c>
      <c r="B960" s="39">
        <v>4700312</v>
      </c>
      <c r="C960" s="39" t="s">
        <v>1238</v>
      </c>
      <c r="D960" s="41">
        <v>0</v>
      </c>
    </row>
    <row r="961" spans="1:4" ht="22.5">
      <c r="A961" s="38" t="s">
        <v>1000</v>
      </c>
      <c r="B961" s="39">
        <v>4700313</v>
      </c>
      <c r="C961" s="39" t="s">
        <v>1239</v>
      </c>
      <c r="D961" s="41">
        <v>0</v>
      </c>
    </row>
    <row r="962" spans="1:4" ht="11.25">
      <c r="A962" s="38" t="s">
        <v>1000</v>
      </c>
      <c r="B962" s="39">
        <v>4700314</v>
      </c>
      <c r="C962" s="39" t="s">
        <v>1240</v>
      </c>
      <c r="D962" s="41">
        <v>0</v>
      </c>
    </row>
    <row r="963" spans="1:4" ht="22.5">
      <c r="A963" s="38" t="s">
        <v>1000</v>
      </c>
      <c r="B963" s="39">
        <v>4700315</v>
      </c>
      <c r="C963" s="39" t="s">
        <v>1241</v>
      </c>
      <c r="D963" s="41">
        <v>0</v>
      </c>
    </row>
    <row r="964" spans="1:4" ht="22.5">
      <c r="A964" s="38" t="s">
        <v>1000</v>
      </c>
      <c r="B964" s="39">
        <v>4700316</v>
      </c>
      <c r="C964" s="39" t="s">
        <v>1242</v>
      </c>
      <c r="D964" s="41">
        <v>0</v>
      </c>
    </row>
    <row r="965" spans="1:4" ht="22.5">
      <c r="A965" s="38" t="s">
        <v>1000</v>
      </c>
      <c r="B965" s="39">
        <v>4700317</v>
      </c>
      <c r="C965" s="39" t="s">
        <v>1243</v>
      </c>
      <c r="D965" s="41">
        <v>50985</v>
      </c>
    </row>
    <row r="966" spans="1:4" ht="22.5">
      <c r="A966" s="38" t="s">
        <v>1000</v>
      </c>
      <c r="B966" s="39">
        <v>4700318</v>
      </c>
      <c r="C966" s="39" t="s">
        <v>1244</v>
      </c>
      <c r="D966" s="41">
        <v>0</v>
      </c>
    </row>
    <row r="967" spans="1:4" ht="11.25">
      <c r="A967" s="38" t="s">
        <v>1000</v>
      </c>
      <c r="B967" s="39">
        <v>4700319</v>
      </c>
      <c r="C967" s="39" t="s">
        <v>1245</v>
      </c>
      <c r="D967" s="41">
        <v>0</v>
      </c>
    </row>
    <row r="968" spans="1:4" ht="11.25">
      <c r="A968" s="38" t="s">
        <v>1000</v>
      </c>
      <c r="B968" s="39">
        <v>4700401</v>
      </c>
      <c r="C968" s="39" t="s">
        <v>1091</v>
      </c>
      <c r="D968" s="41">
        <v>0</v>
      </c>
    </row>
    <row r="969" spans="1:4" ht="11.25">
      <c r="A969" s="38" t="s">
        <v>1000</v>
      </c>
      <c r="B969" s="39">
        <v>4700402</v>
      </c>
      <c r="C969" s="39" t="s">
        <v>1092</v>
      </c>
      <c r="D969" s="41">
        <v>0</v>
      </c>
    </row>
    <row r="970" spans="1:4" ht="22.5">
      <c r="A970" s="38" t="s">
        <v>1000</v>
      </c>
      <c r="B970" s="39">
        <v>4700403</v>
      </c>
      <c r="C970" s="39" t="s">
        <v>1093</v>
      </c>
      <c r="D970" s="41">
        <v>0</v>
      </c>
    </row>
    <row r="971" spans="1:4" ht="22.5">
      <c r="A971" s="38" t="s">
        <v>1000</v>
      </c>
      <c r="B971" s="39">
        <v>4700404</v>
      </c>
      <c r="C971" s="39" t="s">
        <v>1094</v>
      </c>
      <c r="D971" s="41">
        <v>0</v>
      </c>
    </row>
    <row r="972" spans="1:4" ht="11.25">
      <c r="A972" s="38" t="s">
        <v>1000</v>
      </c>
      <c r="B972" s="39">
        <v>4700405</v>
      </c>
      <c r="C972" s="39" t="s">
        <v>1095</v>
      </c>
      <c r="D972" s="41">
        <v>0</v>
      </c>
    </row>
    <row r="973" spans="1:4" ht="11.25">
      <c r="A973" s="38" t="s">
        <v>1000</v>
      </c>
      <c r="B973" s="39">
        <v>4700406</v>
      </c>
      <c r="C973" s="39" t="s">
        <v>1096</v>
      </c>
      <c r="D973" s="41">
        <v>0</v>
      </c>
    </row>
    <row r="974" spans="1:4" ht="11.25">
      <c r="A974" s="38" t="s">
        <v>1000</v>
      </c>
      <c r="B974" s="39">
        <v>4700407</v>
      </c>
      <c r="C974" s="39" t="s">
        <v>1246</v>
      </c>
      <c r="D974" s="41">
        <v>0</v>
      </c>
    </row>
    <row r="975" spans="1:4" ht="22.5">
      <c r="A975" s="38" t="s">
        <v>1000</v>
      </c>
      <c r="B975" s="39">
        <v>4700408</v>
      </c>
      <c r="C975" s="39" t="s">
        <v>1098</v>
      </c>
      <c r="D975" s="41">
        <v>0</v>
      </c>
    </row>
    <row r="976" spans="1:4" ht="22.5">
      <c r="A976" s="38" t="s">
        <v>1000</v>
      </c>
      <c r="B976" s="39">
        <v>4700409</v>
      </c>
      <c r="C976" s="39" t="s">
        <v>1094</v>
      </c>
      <c r="D976" s="41">
        <v>0</v>
      </c>
    </row>
    <row r="977" spans="1:4" ht="11.25">
      <c r="A977" s="38" t="s">
        <v>1000</v>
      </c>
      <c r="B977" s="39">
        <v>4700410</v>
      </c>
      <c r="C977" s="39" t="s">
        <v>1100</v>
      </c>
      <c r="D977" s="41">
        <v>0</v>
      </c>
    </row>
    <row r="978" spans="1:4" ht="11.25">
      <c r="A978" s="38" t="s">
        <v>1000</v>
      </c>
      <c r="B978" s="39">
        <v>4750201</v>
      </c>
      <c r="C978" s="39" t="s">
        <v>1247</v>
      </c>
      <c r="D978" s="41">
        <v>0</v>
      </c>
    </row>
    <row r="979" spans="1:4" ht="22.5">
      <c r="A979" s="38" t="s">
        <v>1000</v>
      </c>
      <c r="B979" s="39">
        <v>4860101</v>
      </c>
      <c r="C979" s="39" t="s">
        <v>264</v>
      </c>
      <c r="D979" s="41">
        <v>0</v>
      </c>
    </row>
    <row r="980" spans="1:4" ht="22.5">
      <c r="A980" s="38" t="s">
        <v>1000</v>
      </c>
      <c r="B980" s="39">
        <v>4860102</v>
      </c>
      <c r="C980" s="39" t="s">
        <v>265</v>
      </c>
      <c r="D980" s="41">
        <v>0</v>
      </c>
    </row>
    <row r="981" spans="1:4" ht="11.25">
      <c r="A981" s="38" t="s">
        <v>1000</v>
      </c>
      <c r="B981" s="39">
        <v>4860103</v>
      </c>
      <c r="C981" s="39" t="s">
        <v>266</v>
      </c>
      <c r="D981" s="41">
        <v>0</v>
      </c>
    </row>
    <row r="982" spans="1:4" ht="22.5">
      <c r="A982" s="38" t="s">
        <v>1000</v>
      </c>
      <c r="B982" s="39">
        <v>4860104</v>
      </c>
      <c r="C982" s="39" t="s">
        <v>267</v>
      </c>
      <c r="D982" s="41">
        <v>0</v>
      </c>
    </row>
    <row r="983" spans="1:4" ht="11.25">
      <c r="A983" s="35">
        <v>13</v>
      </c>
      <c r="B983" s="36" t="s">
        <v>1248</v>
      </c>
      <c r="C983" s="35" t="s">
        <v>1249</v>
      </c>
      <c r="D983" s="37">
        <f>SUM(D984:D991)</f>
        <v>5234</v>
      </c>
    </row>
    <row r="984" spans="1:4" ht="22.5">
      <c r="A984" s="38" t="s">
        <v>1000</v>
      </c>
      <c r="B984" s="39">
        <v>4700310</v>
      </c>
      <c r="C984" s="39" t="s">
        <v>225</v>
      </c>
      <c r="D984" s="41">
        <v>5234</v>
      </c>
    </row>
    <row r="985" spans="1:4" ht="11.25">
      <c r="A985" s="38" t="s">
        <v>1000</v>
      </c>
      <c r="B985" s="39">
        <v>4700320</v>
      </c>
      <c r="C985" s="39" t="s">
        <v>226</v>
      </c>
      <c r="D985" s="41">
        <v>0</v>
      </c>
    </row>
    <row r="986" spans="1:4" ht="11.25">
      <c r="A986" s="38" t="s">
        <v>1000</v>
      </c>
      <c r="B986" s="39">
        <v>4700321</v>
      </c>
      <c r="C986" s="39" t="s">
        <v>227</v>
      </c>
      <c r="D986" s="41">
        <v>0</v>
      </c>
    </row>
    <row r="987" spans="1:4" ht="11.25">
      <c r="A987" s="38" t="s">
        <v>1000</v>
      </c>
      <c r="B987" s="39">
        <v>4700322</v>
      </c>
      <c r="C987" s="39" t="s">
        <v>228</v>
      </c>
      <c r="D987" s="41">
        <v>0</v>
      </c>
    </row>
    <row r="988" spans="1:4" ht="22.5">
      <c r="A988" s="38" t="s">
        <v>1000</v>
      </c>
      <c r="B988" s="39">
        <v>4700323</v>
      </c>
      <c r="C988" s="39" t="s">
        <v>229</v>
      </c>
      <c r="D988" s="41">
        <v>0</v>
      </c>
    </row>
    <row r="989" spans="1:214" ht="11.25">
      <c r="A989" s="38" t="s">
        <v>1000</v>
      </c>
      <c r="B989" s="39">
        <v>4700324</v>
      </c>
      <c r="C989" s="39" t="s">
        <v>230</v>
      </c>
      <c r="D989" s="41">
        <v>0</v>
      </c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  <c r="AD989" s="46"/>
      <c r="AE989" s="46"/>
      <c r="AF989" s="46"/>
      <c r="AG989" s="46"/>
      <c r="AH989" s="46"/>
      <c r="AI989" s="46"/>
      <c r="AJ989" s="46"/>
      <c r="AK989" s="46"/>
      <c r="AL989" s="46"/>
      <c r="AM989" s="46"/>
      <c r="AN989" s="46"/>
      <c r="AO989" s="46"/>
      <c r="AP989" s="46"/>
      <c r="AQ989" s="46"/>
      <c r="AR989" s="46"/>
      <c r="AS989" s="46"/>
      <c r="AT989" s="46"/>
      <c r="AU989" s="46"/>
      <c r="AV989" s="46"/>
      <c r="AW989" s="46"/>
      <c r="AX989" s="46"/>
      <c r="AY989" s="46"/>
      <c r="AZ989" s="46"/>
      <c r="BA989" s="46"/>
      <c r="BB989" s="46"/>
      <c r="BC989" s="46"/>
      <c r="BD989" s="46"/>
      <c r="BE989" s="46"/>
      <c r="BF989" s="46"/>
      <c r="BG989" s="46"/>
      <c r="BH989" s="46"/>
      <c r="BI989" s="46"/>
      <c r="BJ989" s="46"/>
      <c r="BK989" s="46"/>
      <c r="BL989" s="46"/>
      <c r="BM989" s="46"/>
      <c r="BN989" s="46"/>
      <c r="BO989" s="46"/>
      <c r="BP989" s="46"/>
      <c r="BQ989" s="46"/>
      <c r="BR989" s="46"/>
      <c r="BS989" s="46"/>
      <c r="BT989" s="46"/>
      <c r="BU989" s="46"/>
      <c r="BV989" s="46"/>
      <c r="BW989" s="46"/>
      <c r="BX989" s="46"/>
      <c r="BY989" s="46"/>
      <c r="BZ989" s="46"/>
      <c r="CA989" s="46"/>
      <c r="CB989" s="46"/>
      <c r="CC989" s="46"/>
      <c r="CD989" s="46"/>
      <c r="CE989" s="46"/>
      <c r="CF989" s="46"/>
      <c r="CG989" s="46"/>
      <c r="CH989" s="46"/>
      <c r="CI989" s="46"/>
      <c r="CJ989" s="46"/>
      <c r="CK989" s="46"/>
      <c r="CL989" s="46"/>
      <c r="CM989" s="46"/>
      <c r="CN989" s="46"/>
      <c r="CO989" s="46"/>
      <c r="CP989" s="46"/>
      <c r="CQ989" s="46"/>
      <c r="CR989" s="46"/>
      <c r="CS989" s="46"/>
      <c r="CT989" s="46"/>
      <c r="CU989" s="46"/>
      <c r="CV989" s="46"/>
      <c r="CW989" s="46"/>
      <c r="CX989" s="46"/>
      <c r="CY989" s="46"/>
      <c r="CZ989" s="46"/>
      <c r="DA989" s="46"/>
      <c r="DB989" s="46"/>
      <c r="DC989" s="46"/>
      <c r="DD989" s="46"/>
      <c r="DE989" s="46"/>
      <c r="DF989" s="46"/>
      <c r="DG989" s="46"/>
      <c r="DH989" s="46"/>
      <c r="DI989" s="46"/>
      <c r="DJ989" s="46"/>
      <c r="DK989" s="46"/>
      <c r="DL989" s="46"/>
      <c r="DM989" s="46"/>
      <c r="DN989" s="46"/>
      <c r="DO989" s="46"/>
      <c r="DP989" s="46"/>
      <c r="DQ989" s="46"/>
      <c r="DR989" s="46"/>
      <c r="DS989" s="46"/>
      <c r="DT989" s="46"/>
      <c r="DU989" s="46"/>
      <c r="DV989" s="46"/>
      <c r="DW989" s="46"/>
      <c r="DX989" s="46"/>
      <c r="DY989" s="46"/>
      <c r="DZ989" s="46"/>
      <c r="EA989" s="46"/>
      <c r="EB989" s="46"/>
      <c r="EC989" s="46"/>
      <c r="ED989" s="46"/>
      <c r="EE989" s="46"/>
      <c r="EF989" s="46"/>
      <c r="EG989" s="46"/>
      <c r="EH989" s="46"/>
      <c r="EI989" s="46"/>
      <c r="EJ989" s="46"/>
      <c r="EK989" s="46"/>
      <c r="EL989" s="46"/>
      <c r="EM989" s="46"/>
      <c r="EN989" s="46"/>
      <c r="EO989" s="46"/>
      <c r="EP989" s="46"/>
      <c r="EQ989" s="46"/>
      <c r="ER989" s="46"/>
      <c r="ES989" s="46"/>
      <c r="ET989" s="46"/>
      <c r="EU989" s="46"/>
      <c r="EV989" s="46"/>
      <c r="EW989" s="46"/>
      <c r="EX989" s="46"/>
      <c r="EY989" s="46"/>
      <c r="EZ989" s="46"/>
      <c r="FA989" s="46"/>
      <c r="FB989" s="46"/>
      <c r="FC989" s="46"/>
      <c r="FD989" s="46"/>
      <c r="FE989" s="46"/>
      <c r="FF989" s="46"/>
      <c r="FG989" s="46"/>
      <c r="FH989" s="46"/>
      <c r="FI989" s="46"/>
      <c r="FJ989" s="46"/>
      <c r="FK989" s="46"/>
      <c r="FL989" s="46"/>
      <c r="FM989" s="46"/>
      <c r="FN989" s="46"/>
      <c r="FO989" s="46"/>
      <c r="FP989" s="46"/>
      <c r="FQ989" s="46"/>
      <c r="FR989" s="46"/>
      <c r="FS989" s="46"/>
      <c r="FT989" s="46"/>
      <c r="FU989" s="46"/>
      <c r="FV989" s="46"/>
      <c r="FW989" s="46"/>
      <c r="FX989" s="46"/>
      <c r="FY989" s="46"/>
      <c r="FZ989" s="46"/>
      <c r="GA989" s="46"/>
      <c r="GB989" s="46"/>
      <c r="GC989" s="46"/>
      <c r="GD989" s="46"/>
      <c r="GE989" s="46"/>
      <c r="GF989" s="46"/>
      <c r="GG989" s="46"/>
      <c r="GH989" s="46"/>
      <c r="GI989" s="46"/>
      <c r="GJ989" s="46"/>
      <c r="GK989" s="46"/>
      <c r="GL989" s="46"/>
      <c r="GM989" s="46"/>
      <c r="GN989" s="46"/>
      <c r="GO989" s="46"/>
      <c r="GP989" s="46"/>
      <c r="GQ989" s="46"/>
      <c r="GR989" s="46"/>
      <c r="GS989" s="46"/>
      <c r="GT989" s="46"/>
      <c r="GU989" s="46"/>
      <c r="GV989" s="46"/>
      <c r="GW989" s="46"/>
      <c r="GX989" s="46"/>
      <c r="GY989" s="46"/>
      <c r="GZ989" s="46"/>
      <c r="HA989" s="46"/>
      <c r="HB989" s="46"/>
      <c r="HC989" s="46"/>
      <c r="HD989" s="46"/>
      <c r="HE989" s="46"/>
      <c r="HF989" s="46"/>
    </row>
    <row r="990" spans="1:214" ht="11.25">
      <c r="A990" s="38" t="s">
        <v>1000</v>
      </c>
      <c r="B990" s="39">
        <v>4700325</v>
      </c>
      <c r="C990" s="39" t="s">
        <v>231</v>
      </c>
      <c r="D990" s="41">
        <v>0</v>
      </c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  <c r="AG990" s="46"/>
      <c r="AH990" s="46"/>
      <c r="AI990" s="46"/>
      <c r="AJ990" s="46"/>
      <c r="AK990" s="46"/>
      <c r="AL990" s="46"/>
      <c r="AM990" s="46"/>
      <c r="AN990" s="46"/>
      <c r="AO990" s="46"/>
      <c r="AP990" s="46"/>
      <c r="AQ990" s="46"/>
      <c r="AR990" s="46"/>
      <c r="AS990" s="46"/>
      <c r="AT990" s="46"/>
      <c r="AU990" s="46"/>
      <c r="AV990" s="46"/>
      <c r="AW990" s="46"/>
      <c r="AX990" s="46"/>
      <c r="AY990" s="46"/>
      <c r="AZ990" s="46"/>
      <c r="BA990" s="46"/>
      <c r="BB990" s="46"/>
      <c r="BC990" s="46"/>
      <c r="BD990" s="46"/>
      <c r="BE990" s="46"/>
      <c r="BF990" s="46"/>
      <c r="BG990" s="46"/>
      <c r="BH990" s="46"/>
      <c r="BI990" s="46"/>
      <c r="BJ990" s="46"/>
      <c r="BK990" s="46"/>
      <c r="BL990" s="46"/>
      <c r="BM990" s="46"/>
      <c r="BN990" s="46"/>
      <c r="BO990" s="46"/>
      <c r="BP990" s="46"/>
      <c r="BQ990" s="46"/>
      <c r="BR990" s="46"/>
      <c r="BS990" s="46"/>
      <c r="BT990" s="46"/>
      <c r="BU990" s="46"/>
      <c r="BV990" s="46"/>
      <c r="BW990" s="46"/>
      <c r="BX990" s="46"/>
      <c r="BY990" s="46"/>
      <c r="BZ990" s="46"/>
      <c r="CA990" s="46"/>
      <c r="CB990" s="46"/>
      <c r="CC990" s="46"/>
      <c r="CD990" s="46"/>
      <c r="CE990" s="46"/>
      <c r="CF990" s="46"/>
      <c r="CG990" s="46"/>
      <c r="CH990" s="46"/>
      <c r="CI990" s="46"/>
      <c r="CJ990" s="46"/>
      <c r="CK990" s="46"/>
      <c r="CL990" s="46"/>
      <c r="CM990" s="46"/>
      <c r="CN990" s="46"/>
      <c r="CO990" s="46"/>
      <c r="CP990" s="46"/>
      <c r="CQ990" s="46"/>
      <c r="CR990" s="46"/>
      <c r="CS990" s="46"/>
      <c r="CT990" s="46"/>
      <c r="CU990" s="46"/>
      <c r="CV990" s="46"/>
      <c r="CW990" s="46"/>
      <c r="CX990" s="46"/>
      <c r="CY990" s="46"/>
      <c r="CZ990" s="46"/>
      <c r="DA990" s="46"/>
      <c r="DB990" s="46"/>
      <c r="DC990" s="46"/>
      <c r="DD990" s="46"/>
      <c r="DE990" s="46"/>
      <c r="DF990" s="46"/>
      <c r="DG990" s="46"/>
      <c r="DH990" s="46"/>
      <c r="DI990" s="46"/>
      <c r="DJ990" s="46"/>
      <c r="DK990" s="46"/>
      <c r="DL990" s="46"/>
      <c r="DM990" s="46"/>
      <c r="DN990" s="46"/>
      <c r="DO990" s="46"/>
      <c r="DP990" s="46"/>
      <c r="DQ990" s="46"/>
      <c r="DR990" s="46"/>
      <c r="DS990" s="46"/>
      <c r="DT990" s="46"/>
      <c r="DU990" s="46"/>
      <c r="DV990" s="46"/>
      <c r="DW990" s="46"/>
      <c r="DX990" s="46"/>
      <c r="DY990" s="46"/>
      <c r="DZ990" s="46"/>
      <c r="EA990" s="46"/>
      <c r="EB990" s="46"/>
      <c r="EC990" s="46"/>
      <c r="ED990" s="46"/>
      <c r="EE990" s="46"/>
      <c r="EF990" s="46"/>
      <c r="EG990" s="46"/>
      <c r="EH990" s="46"/>
      <c r="EI990" s="46"/>
      <c r="EJ990" s="46"/>
      <c r="EK990" s="46"/>
      <c r="EL990" s="46"/>
      <c r="EM990" s="46"/>
      <c r="EN990" s="46"/>
      <c r="EO990" s="46"/>
      <c r="EP990" s="46"/>
      <c r="EQ990" s="46"/>
      <c r="ER990" s="46"/>
      <c r="ES990" s="46"/>
      <c r="ET990" s="46"/>
      <c r="EU990" s="46"/>
      <c r="EV990" s="46"/>
      <c r="EW990" s="46"/>
      <c r="EX990" s="46"/>
      <c r="EY990" s="46"/>
      <c r="EZ990" s="46"/>
      <c r="FA990" s="46"/>
      <c r="FB990" s="46"/>
      <c r="FC990" s="46"/>
      <c r="FD990" s="46"/>
      <c r="FE990" s="46"/>
      <c r="FF990" s="46"/>
      <c r="FG990" s="46"/>
      <c r="FH990" s="46"/>
      <c r="FI990" s="46"/>
      <c r="FJ990" s="46"/>
      <c r="FK990" s="46"/>
      <c r="FL990" s="46"/>
      <c r="FM990" s="46"/>
      <c r="FN990" s="46"/>
      <c r="FO990" s="46"/>
      <c r="FP990" s="46"/>
      <c r="FQ990" s="46"/>
      <c r="FR990" s="46"/>
      <c r="FS990" s="46"/>
      <c r="FT990" s="46"/>
      <c r="FU990" s="46"/>
      <c r="FV990" s="46"/>
      <c r="FW990" s="46"/>
      <c r="FX990" s="46"/>
      <c r="FY990" s="46"/>
      <c r="FZ990" s="46"/>
      <c r="GA990" s="46"/>
      <c r="GB990" s="46"/>
      <c r="GC990" s="46"/>
      <c r="GD990" s="46"/>
      <c r="GE990" s="46"/>
      <c r="GF990" s="46"/>
      <c r="GG990" s="46"/>
      <c r="GH990" s="46"/>
      <c r="GI990" s="46"/>
      <c r="GJ990" s="46"/>
      <c r="GK990" s="46"/>
      <c r="GL990" s="46"/>
      <c r="GM990" s="46"/>
      <c r="GN990" s="46"/>
      <c r="GO990" s="46"/>
      <c r="GP990" s="46"/>
      <c r="GQ990" s="46"/>
      <c r="GR990" s="46"/>
      <c r="GS990" s="46"/>
      <c r="GT990" s="46"/>
      <c r="GU990" s="46"/>
      <c r="GV990" s="46"/>
      <c r="GW990" s="46"/>
      <c r="GX990" s="46"/>
      <c r="GY990" s="46"/>
      <c r="GZ990" s="46"/>
      <c r="HA990" s="46"/>
      <c r="HB990" s="46"/>
      <c r="HC990" s="46"/>
      <c r="HD990" s="46"/>
      <c r="HE990" s="46"/>
      <c r="HF990" s="46"/>
    </row>
    <row r="991" spans="1:214" ht="11.25">
      <c r="A991" s="38" t="s">
        <v>1000</v>
      </c>
      <c r="B991" s="39">
        <v>4700411</v>
      </c>
      <c r="C991" s="39" t="s">
        <v>232</v>
      </c>
      <c r="D991" s="41">
        <v>0</v>
      </c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  <c r="AC991" s="46"/>
      <c r="AD991" s="46"/>
      <c r="AE991" s="46"/>
      <c r="AF991" s="46"/>
      <c r="AG991" s="46"/>
      <c r="AH991" s="46"/>
      <c r="AI991" s="46"/>
      <c r="AJ991" s="46"/>
      <c r="AK991" s="46"/>
      <c r="AL991" s="46"/>
      <c r="AM991" s="46"/>
      <c r="AN991" s="46"/>
      <c r="AO991" s="46"/>
      <c r="AP991" s="46"/>
      <c r="AQ991" s="46"/>
      <c r="AR991" s="46"/>
      <c r="AS991" s="46"/>
      <c r="AT991" s="46"/>
      <c r="AU991" s="46"/>
      <c r="AV991" s="46"/>
      <c r="AW991" s="46"/>
      <c r="AX991" s="46"/>
      <c r="AY991" s="46"/>
      <c r="AZ991" s="46"/>
      <c r="BA991" s="46"/>
      <c r="BB991" s="46"/>
      <c r="BC991" s="46"/>
      <c r="BD991" s="46"/>
      <c r="BE991" s="46"/>
      <c r="BF991" s="46"/>
      <c r="BG991" s="46"/>
      <c r="BH991" s="46"/>
      <c r="BI991" s="46"/>
      <c r="BJ991" s="46"/>
      <c r="BK991" s="46"/>
      <c r="BL991" s="46"/>
      <c r="BM991" s="46"/>
      <c r="BN991" s="46"/>
      <c r="BO991" s="46"/>
      <c r="BP991" s="46"/>
      <c r="BQ991" s="46"/>
      <c r="BR991" s="46"/>
      <c r="BS991" s="46"/>
      <c r="BT991" s="46"/>
      <c r="BU991" s="46"/>
      <c r="BV991" s="46"/>
      <c r="BW991" s="46"/>
      <c r="BX991" s="46"/>
      <c r="BY991" s="46"/>
      <c r="BZ991" s="46"/>
      <c r="CA991" s="46"/>
      <c r="CB991" s="46"/>
      <c r="CC991" s="46"/>
      <c r="CD991" s="46"/>
      <c r="CE991" s="46"/>
      <c r="CF991" s="46"/>
      <c r="CG991" s="46"/>
      <c r="CH991" s="46"/>
      <c r="CI991" s="46"/>
      <c r="CJ991" s="46"/>
      <c r="CK991" s="46"/>
      <c r="CL991" s="46"/>
      <c r="CM991" s="46"/>
      <c r="CN991" s="46"/>
      <c r="CO991" s="46"/>
      <c r="CP991" s="46"/>
      <c r="CQ991" s="46"/>
      <c r="CR991" s="46"/>
      <c r="CS991" s="46"/>
      <c r="CT991" s="46"/>
      <c r="CU991" s="46"/>
      <c r="CV991" s="46"/>
      <c r="CW991" s="46"/>
      <c r="CX991" s="46"/>
      <c r="CY991" s="46"/>
      <c r="CZ991" s="46"/>
      <c r="DA991" s="46"/>
      <c r="DB991" s="46"/>
      <c r="DC991" s="46"/>
      <c r="DD991" s="46"/>
      <c r="DE991" s="46"/>
      <c r="DF991" s="46"/>
      <c r="DG991" s="46"/>
      <c r="DH991" s="46"/>
      <c r="DI991" s="46"/>
      <c r="DJ991" s="46"/>
      <c r="DK991" s="46"/>
      <c r="DL991" s="46"/>
      <c r="DM991" s="46"/>
      <c r="DN991" s="46"/>
      <c r="DO991" s="46"/>
      <c r="DP991" s="46"/>
      <c r="DQ991" s="46"/>
      <c r="DR991" s="46"/>
      <c r="DS991" s="46"/>
      <c r="DT991" s="46"/>
      <c r="DU991" s="46"/>
      <c r="DV991" s="46"/>
      <c r="DW991" s="46"/>
      <c r="DX991" s="46"/>
      <c r="DY991" s="46"/>
      <c r="DZ991" s="46"/>
      <c r="EA991" s="46"/>
      <c r="EB991" s="46"/>
      <c r="EC991" s="46"/>
      <c r="ED991" s="46"/>
      <c r="EE991" s="46"/>
      <c r="EF991" s="46"/>
      <c r="EG991" s="46"/>
      <c r="EH991" s="46"/>
      <c r="EI991" s="46"/>
      <c r="EJ991" s="46"/>
      <c r="EK991" s="46"/>
      <c r="EL991" s="46"/>
      <c r="EM991" s="46"/>
      <c r="EN991" s="46"/>
      <c r="EO991" s="46"/>
      <c r="EP991" s="46"/>
      <c r="EQ991" s="46"/>
      <c r="ER991" s="46"/>
      <c r="ES991" s="46"/>
      <c r="ET991" s="46"/>
      <c r="EU991" s="46"/>
      <c r="EV991" s="46"/>
      <c r="EW991" s="46"/>
      <c r="EX991" s="46"/>
      <c r="EY991" s="46"/>
      <c r="EZ991" s="46"/>
      <c r="FA991" s="46"/>
      <c r="FB991" s="46"/>
      <c r="FC991" s="46"/>
      <c r="FD991" s="46"/>
      <c r="FE991" s="46"/>
      <c r="FF991" s="46"/>
      <c r="FG991" s="46"/>
      <c r="FH991" s="46"/>
      <c r="FI991" s="46"/>
      <c r="FJ991" s="46"/>
      <c r="FK991" s="46"/>
      <c r="FL991" s="46"/>
      <c r="FM991" s="46"/>
      <c r="FN991" s="46"/>
      <c r="FO991" s="46"/>
      <c r="FP991" s="46"/>
      <c r="FQ991" s="46"/>
      <c r="FR991" s="46"/>
      <c r="FS991" s="46"/>
      <c r="FT991" s="46"/>
      <c r="FU991" s="46"/>
      <c r="FV991" s="46"/>
      <c r="FW991" s="46"/>
      <c r="FX991" s="46"/>
      <c r="FY991" s="46"/>
      <c r="FZ991" s="46"/>
      <c r="GA991" s="46"/>
      <c r="GB991" s="46"/>
      <c r="GC991" s="46"/>
      <c r="GD991" s="46"/>
      <c r="GE991" s="46"/>
      <c r="GF991" s="46"/>
      <c r="GG991" s="46"/>
      <c r="GH991" s="46"/>
      <c r="GI991" s="46"/>
      <c r="GJ991" s="46"/>
      <c r="GK991" s="46"/>
      <c r="GL991" s="46"/>
      <c r="GM991" s="46"/>
      <c r="GN991" s="46"/>
      <c r="GO991" s="46"/>
      <c r="GP991" s="46"/>
      <c r="GQ991" s="46"/>
      <c r="GR991" s="46"/>
      <c r="GS991" s="46"/>
      <c r="GT991" s="46"/>
      <c r="GU991" s="46"/>
      <c r="GV991" s="46"/>
      <c r="GW991" s="46"/>
      <c r="GX991" s="46"/>
      <c r="GY991" s="46"/>
      <c r="GZ991" s="46"/>
      <c r="HA991" s="46"/>
      <c r="HB991" s="46"/>
      <c r="HC991" s="46"/>
      <c r="HD991" s="46"/>
      <c r="HE991" s="46"/>
      <c r="HF991" s="46"/>
    </row>
    <row r="992" spans="1:214" ht="21">
      <c r="A992" s="35">
        <v>15</v>
      </c>
      <c r="B992" s="36" t="s">
        <v>233</v>
      </c>
      <c r="C992" s="35" t="s">
        <v>234</v>
      </c>
      <c r="D992" s="37">
        <f>D983+D948+D944</f>
        <v>1572569</v>
      </c>
      <c r="E992" s="47"/>
      <c r="F992" s="48"/>
      <c r="G992" s="47"/>
      <c r="H992" s="47"/>
      <c r="I992" s="47"/>
      <c r="J992" s="48"/>
      <c r="K992" s="47"/>
      <c r="L992" s="47"/>
      <c r="M992" s="48"/>
      <c r="N992" s="47"/>
      <c r="O992" s="47"/>
      <c r="P992" s="48"/>
      <c r="Q992" s="47"/>
      <c r="R992" s="47"/>
      <c r="S992" s="48"/>
      <c r="T992" s="47"/>
      <c r="U992" s="47"/>
      <c r="V992" s="48"/>
      <c r="W992" s="47"/>
      <c r="X992" s="47"/>
      <c r="Y992" s="48"/>
      <c r="Z992" s="47"/>
      <c r="AA992" s="47"/>
      <c r="AB992" s="48"/>
      <c r="AC992" s="47"/>
      <c r="AD992" s="47"/>
      <c r="AE992" s="48"/>
      <c r="AF992" s="47"/>
      <c r="AG992" s="47"/>
      <c r="AH992" s="48"/>
      <c r="AI992" s="47"/>
      <c r="AJ992" s="47"/>
      <c r="AK992" s="48"/>
      <c r="AL992" s="47"/>
      <c r="AM992" s="47"/>
      <c r="AN992" s="48"/>
      <c r="AO992" s="47"/>
      <c r="AP992" s="47"/>
      <c r="AQ992" s="48"/>
      <c r="AR992" s="47"/>
      <c r="AS992" s="47"/>
      <c r="AT992" s="48"/>
      <c r="AU992" s="47"/>
      <c r="AV992" s="47"/>
      <c r="AW992" s="48"/>
      <c r="AX992" s="47"/>
      <c r="AY992" s="47"/>
      <c r="AZ992" s="48"/>
      <c r="BA992" s="47"/>
      <c r="BB992" s="47"/>
      <c r="BC992" s="48"/>
      <c r="BD992" s="47"/>
      <c r="BE992" s="47"/>
      <c r="BF992" s="48"/>
      <c r="BG992" s="47"/>
      <c r="BH992" s="47"/>
      <c r="BI992" s="48"/>
      <c r="BJ992" s="47"/>
      <c r="BK992" s="47"/>
      <c r="BL992" s="48"/>
      <c r="BM992" s="47"/>
      <c r="BN992" s="47"/>
      <c r="BO992" s="48"/>
      <c r="BP992" s="47"/>
      <c r="BQ992" s="47"/>
      <c r="BR992" s="48"/>
      <c r="BS992" s="47"/>
      <c r="BT992" s="47"/>
      <c r="BU992" s="48"/>
      <c r="BV992" s="47"/>
      <c r="BW992" s="47"/>
      <c r="BX992" s="48"/>
      <c r="BY992" s="47"/>
      <c r="BZ992" s="47"/>
      <c r="CA992" s="48"/>
      <c r="CB992" s="47"/>
      <c r="CC992" s="47"/>
      <c r="CD992" s="48"/>
      <c r="CE992" s="47"/>
      <c r="CF992" s="47"/>
      <c r="CG992" s="48"/>
      <c r="CH992" s="47"/>
      <c r="CI992" s="47"/>
      <c r="CJ992" s="48"/>
      <c r="CK992" s="47"/>
      <c r="CL992" s="47"/>
      <c r="CM992" s="48"/>
      <c r="CN992" s="47"/>
      <c r="CO992" s="47"/>
      <c r="CP992" s="48"/>
      <c r="CQ992" s="47"/>
      <c r="CR992" s="47"/>
      <c r="CS992" s="48"/>
      <c r="CT992" s="47"/>
      <c r="CU992" s="47"/>
      <c r="CV992" s="48"/>
      <c r="CW992" s="47"/>
      <c r="CX992" s="47"/>
      <c r="CY992" s="48"/>
      <c r="CZ992" s="47"/>
      <c r="DA992" s="47"/>
      <c r="DB992" s="48"/>
      <c r="DC992" s="47"/>
      <c r="DD992" s="47"/>
      <c r="DE992" s="48"/>
      <c r="DF992" s="47"/>
      <c r="DG992" s="47"/>
      <c r="DH992" s="48"/>
      <c r="DI992" s="47"/>
      <c r="DJ992" s="47"/>
      <c r="DK992" s="48"/>
      <c r="DL992" s="47"/>
      <c r="DM992" s="47"/>
      <c r="DN992" s="48"/>
      <c r="DO992" s="47"/>
      <c r="DP992" s="47"/>
      <c r="DQ992" s="48"/>
      <c r="DR992" s="47"/>
      <c r="DS992" s="47"/>
      <c r="DT992" s="48"/>
      <c r="DU992" s="47"/>
      <c r="DV992" s="47"/>
      <c r="DW992" s="48"/>
      <c r="DX992" s="47"/>
      <c r="DY992" s="47"/>
      <c r="DZ992" s="48"/>
      <c r="EA992" s="47"/>
      <c r="EB992" s="47"/>
      <c r="EC992" s="48"/>
      <c r="ED992" s="47"/>
      <c r="EE992" s="47"/>
      <c r="EF992" s="48"/>
      <c r="EG992" s="47"/>
      <c r="EH992" s="47"/>
      <c r="EI992" s="48"/>
      <c r="EJ992" s="47"/>
      <c r="EK992" s="47"/>
      <c r="EL992" s="48"/>
      <c r="EM992" s="47"/>
      <c r="EN992" s="47"/>
      <c r="EO992" s="48"/>
      <c r="EP992" s="47"/>
      <c r="EQ992" s="47"/>
      <c r="ER992" s="48"/>
      <c r="ES992" s="47"/>
      <c r="ET992" s="47"/>
      <c r="EU992" s="48"/>
      <c r="EV992" s="47"/>
      <c r="EW992" s="47"/>
      <c r="EX992" s="48"/>
      <c r="EY992" s="47"/>
      <c r="EZ992" s="47"/>
      <c r="FA992" s="48"/>
      <c r="FB992" s="47"/>
      <c r="FC992" s="47"/>
      <c r="FD992" s="48"/>
      <c r="FE992" s="47"/>
      <c r="FF992" s="47"/>
      <c r="FG992" s="48"/>
      <c r="FH992" s="47"/>
      <c r="FI992" s="47"/>
      <c r="FJ992" s="48"/>
      <c r="FK992" s="47"/>
      <c r="FL992" s="47"/>
      <c r="FM992" s="48"/>
      <c r="FN992" s="47"/>
      <c r="FO992" s="47"/>
      <c r="FP992" s="48"/>
      <c r="FQ992" s="47"/>
      <c r="FR992" s="47"/>
      <c r="FS992" s="48"/>
      <c r="FT992" s="47"/>
      <c r="FU992" s="47"/>
      <c r="FV992" s="48"/>
      <c r="FW992" s="47"/>
      <c r="FX992" s="47"/>
      <c r="FY992" s="48"/>
      <c r="FZ992" s="47"/>
      <c r="GA992" s="47"/>
      <c r="GB992" s="48"/>
      <c r="GC992" s="47"/>
      <c r="GD992" s="47"/>
      <c r="GE992" s="48"/>
      <c r="GF992" s="47"/>
      <c r="GG992" s="47"/>
      <c r="GH992" s="48"/>
      <c r="GI992" s="47"/>
      <c r="GJ992" s="47"/>
      <c r="GK992" s="48"/>
      <c r="GL992" s="47"/>
      <c r="GM992" s="47"/>
      <c r="GN992" s="48"/>
      <c r="GO992" s="47"/>
      <c r="GP992" s="47"/>
      <c r="GQ992" s="48"/>
      <c r="GR992" s="47"/>
      <c r="GS992" s="47"/>
      <c r="GT992" s="48"/>
      <c r="GU992" s="47"/>
      <c r="GV992" s="47"/>
      <c r="GW992" s="48"/>
      <c r="GX992" s="47"/>
      <c r="GY992" s="47"/>
      <c r="GZ992" s="48"/>
      <c r="HA992" s="47"/>
      <c r="HB992" s="47"/>
      <c r="HC992" s="48"/>
      <c r="HD992" s="47"/>
      <c r="HE992" s="47"/>
      <c r="HF992" s="48"/>
    </row>
    <row r="993" spans="1:214" ht="21">
      <c r="A993" s="35">
        <v>16</v>
      </c>
      <c r="B993" s="36" t="s">
        <v>235</v>
      </c>
      <c r="C993" s="35" t="s">
        <v>236</v>
      </c>
      <c r="D993" s="37">
        <f>SUM(D943,D992)</f>
        <v>804054816</v>
      </c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  <c r="AE993" s="46"/>
      <c r="AF993" s="46"/>
      <c r="AG993" s="46"/>
      <c r="AH993" s="46"/>
      <c r="AI993" s="46"/>
      <c r="AJ993" s="46"/>
      <c r="AK993" s="46"/>
      <c r="AL993" s="46"/>
      <c r="AM993" s="46"/>
      <c r="AN993" s="46"/>
      <c r="AO993" s="46"/>
      <c r="AP993" s="46"/>
      <c r="AQ993" s="46"/>
      <c r="AR993" s="46"/>
      <c r="AS993" s="46"/>
      <c r="AT993" s="46"/>
      <c r="AU993" s="46"/>
      <c r="AV993" s="46"/>
      <c r="AW993" s="46"/>
      <c r="AX993" s="46"/>
      <c r="AY993" s="46"/>
      <c r="AZ993" s="46"/>
      <c r="BA993" s="46"/>
      <c r="BB993" s="46"/>
      <c r="BC993" s="46"/>
      <c r="BD993" s="46"/>
      <c r="BE993" s="46"/>
      <c r="BF993" s="46"/>
      <c r="BG993" s="46"/>
      <c r="BH993" s="46"/>
      <c r="BI993" s="46"/>
      <c r="BJ993" s="46"/>
      <c r="BK993" s="46"/>
      <c r="BL993" s="46"/>
      <c r="BM993" s="46"/>
      <c r="BN993" s="46"/>
      <c r="BO993" s="46"/>
      <c r="BP993" s="46"/>
      <c r="BQ993" s="46"/>
      <c r="BR993" s="46"/>
      <c r="BS993" s="46"/>
      <c r="BT993" s="46"/>
      <c r="BU993" s="46"/>
      <c r="BV993" s="46"/>
      <c r="BW993" s="46"/>
      <c r="BX993" s="46"/>
      <c r="BY993" s="46"/>
      <c r="BZ993" s="46"/>
      <c r="CA993" s="46"/>
      <c r="CB993" s="46"/>
      <c r="CC993" s="46"/>
      <c r="CD993" s="46"/>
      <c r="CE993" s="46"/>
      <c r="CF993" s="46"/>
      <c r="CG993" s="46"/>
      <c r="CH993" s="46"/>
      <c r="CI993" s="46"/>
      <c r="CJ993" s="46"/>
      <c r="CK993" s="46"/>
      <c r="CL993" s="46"/>
      <c r="CM993" s="46"/>
      <c r="CN993" s="46"/>
      <c r="CO993" s="46"/>
      <c r="CP993" s="46"/>
      <c r="CQ993" s="46"/>
      <c r="CR993" s="46"/>
      <c r="CS993" s="46"/>
      <c r="CT993" s="46"/>
      <c r="CU993" s="46"/>
      <c r="CV993" s="46"/>
      <c r="CW993" s="46"/>
      <c r="CX993" s="46"/>
      <c r="CY993" s="46"/>
      <c r="CZ993" s="46"/>
      <c r="DA993" s="46"/>
      <c r="DB993" s="46"/>
      <c r="DC993" s="46"/>
      <c r="DD993" s="46"/>
      <c r="DE993" s="46"/>
      <c r="DF993" s="46"/>
      <c r="DG993" s="46"/>
      <c r="DH993" s="46"/>
      <c r="DI993" s="46"/>
      <c r="DJ993" s="46"/>
      <c r="DK993" s="46"/>
      <c r="DL993" s="46"/>
      <c r="DM993" s="46"/>
      <c r="DN993" s="46"/>
      <c r="DO993" s="46"/>
      <c r="DP993" s="46"/>
      <c r="DQ993" s="46"/>
      <c r="DR993" s="46"/>
      <c r="DS993" s="46"/>
      <c r="DT993" s="46"/>
      <c r="DU993" s="46"/>
      <c r="DV993" s="46"/>
      <c r="DW993" s="46"/>
      <c r="DX993" s="46"/>
      <c r="DY993" s="46"/>
      <c r="DZ993" s="46"/>
      <c r="EA993" s="46"/>
      <c r="EB993" s="46"/>
      <c r="EC993" s="46"/>
      <c r="ED993" s="46"/>
      <c r="EE993" s="46"/>
      <c r="EF993" s="46"/>
      <c r="EG993" s="46"/>
      <c r="EH993" s="46"/>
      <c r="EI993" s="46"/>
      <c r="EJ993" s="46"/>
      <c r="EK993" s="46"/>
      <c r="EL993" s="46"/>
      <c r="EM993" s="46"/>
      <c r="EN993" s="46"/>
      <c r="EO993" s="46"/>
      <c r="EP993" s="46"/>
      <c r="EQ993" s="46"/>
      <c r="ER993" s="46"/>
      <c r="ES993" s="46"/>
      <c r="ET993" s="46"/>
      <c r="EU993" s="46"/>
      <c r="EV993" s="46"/>
      <c r="EW993" s="46"/>
      <c r="EX993" s="46"/>
      <c r="EY993" s="46"/>
      <c r="EZ993" s="46"/>
      <c r="FA993" s="46"/>
      <c r="FB993" s="46"/>
      <c r="FC993" s="46"/>
      <c r="FD993" s="46"/>
      <c r="FE993" s="46"/>
      <c r="FF993" s="46"/>
      <c r="FG993" s="46"/>
      <c r="FH993" s="46"/>
      <c r="FI993" s="46"/>
      <c r="FJ993" s="46"/>
      <c r="FK993" s="46"/>
      <c r="FL993" s="46"/>
      <c r="FM993" s="46"/>
      <c r="FN993" s="46"/>
      <c r="FO993" s="46"/>
      <c r="FP993" s="46"/>
      <c r="FQ993" s="46"/>
      <c r="FR993" s="46"/>
      <c r="FS993" s="46"/>
      <c r="FT993" s="46"/>
      <c r="FU993" s="46"/>
      <c r="FV993" s="46"/>
      <c r="FW993" s="46"/>
      <c r="FX993" s="46"/>
      <c r="FY993" s="46"/>
      <c r="FZ993" s="46"/>
      <c r="GA993" s="46"/>
      <c r="GB993" s="46"/>
      <c r="GC993" s="46"/>
      <c r="GD993" s="46"/>
      <c r="GE993" s="46"/>
      <c r="GF993" s="46"/>
      <c r="GG993" s="46"/>
      <c r="GH993" s="46"/>
      <c r="GI993" s="46"/>
      <c r="GJ993" s="46"/>
      <c r="GK993" s="46"/>
      <c r="GL993" s="46"/>
      <c r="GM993" s="46"/>
      <c r="GN993" s="46"/>
      <c r="GO993" s="46"/>
      <c r="GP993" s="46"/>
      <c r="GQ993" s="46"/>
      <c r="GR993" s="46"/>
      <c r="GS993" s="46"/>
      <c r="GT993" s="46"/>
      <c r="GU993" s="46"/>
      <c r="GV993" s="46"/>
      <c r="GW993" s="46"/>
      <c r="GX993" s="46"/>
      <c r="GY993" s="46"/>
      <c r="GZ993" s="46"/>
      <c r="HA993" s="46"/>
      <c r="HB993" s="46"/>
      <c r="HC993" s="46"/>
      <c r="HD993" s="46"/>
      <c r="HE993" s="46"/>
      <c r="HF993" s="46"/>
    </row>
    <row r="994" spans="1:214" ht="11.25">
      <c r="A994" s="35">
        <v>53</v>
      </c>
      <c r="B994" s="36" t="s">
        <v>237</v>
      </c>
      <c r="C994" s="35" t="s">
        <v>238</v>
      </c>
      <c r="D994" s="37">
        <f>SUM(D995:D997)+SUM(D998:D1001)+SUM(D1002:D1013)+SUM(D1014:D1015)</f>
        <v>30317213</v>
      </c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  <c r="AC994" s="46"/>
      <c r="AD994" s="46"/>
      <c r="AE994" s="46"/>
      <c r="AF994" s="46"/>
      <c r="AG994" s="46"/>
      <c r="AH994" s="46"/>
      <c r="AI994" s="46"/>
      <c r="AJ994" s="46"/>
      <c r="AK994" s="46"/>
      <c r="AL994" s="46"/>
      <c r="AM994" s="46"/>
      <c r="AN994" s="46"/>
      <c r="AO994" s="46"/>
      <c r="AP994" s="46"/>
      <c r="AQ994" s="46"/>
      <c r="AR994" s="46"/>
      <c r="AS994" s="46"/>
      <c r="AT994" s="46"/>
      <c r="AU994" s="46"/>
      <c r="AV994" s="46"/>
      <c r="AW994" s="46"/>
      <c r="AX994" s="46"/>
      <c r="AY994" s="46"/>
      <c r="AZ994" s="46"/>
      <c r="BA994" s="46"/>
      <c r="BB994" s="46"/>
      <c r="BC994" s="46"/>
      <c r="BD994" s="46"/>
      <c r="BE994" s="46"/>
      <c r="BF994" s="46"/>
      <c r="BG994" s="46"/>
      <c r="BH994" s="46"/>
      <c r="BI994" s="46"/>
      <c r="BJ994" s="46"/>
      <c r="BK994" s="46"/>
      <c r="BL994" s="46"/>
      <c r="BM994" s="46"/>
      <c r="BN994" s="46"/>
      <c r="BO994" s="46"/>
      <c r="BP994" s="46"/>
      <c r="BQ994" s="46"/>
      <c r="BR994" s="46"/>
      <c r="BS994" s="46"/>
      <c r="BT994" s="46"/>
      <c r="BU994" s="46"/>
      <c r="BV994" s="46"/>
      <c r="BW994" s="46"/>
      <c r="BX994" s="46"/>
      <c r="BY994" s="46"/>
      <c r="BZ994" s="46"/>
      <c r="CA994" s="46"/>
      <c r="CB994" s="46"/>
      <c r="CC994" s="46"/>
      <c r="CD994" s="46"/>
      <c r="CE994" s="46"/>
      <c r="CF994" s="46"/>
      <c r="CG994" s="46"/>
      <c r="CH994" s="46"/>
      <c r="CI994" s="46"/>
      <c r="CJ994" s="46"/>
      <c r="CK994" s="46"/>
      <c r="CL994" s="46"/>
      <c r="CM994" s="46"/>
      <c r="CN994" s="46"/>
      <c r="CO994" s="46"/>
      <c r="CP994" s="46"/>
      <c r="CQ994" s="46"/>
      <c r="CR994" s="46"/>
      <c r="CS994" s="46"/>
      <c r="CT994" s="46"/>
      <c r="CU994" s="46"/>
      <c r="CV994" s="46"/>
      <c r="CW994" s="46"/>
      <c r="CX994" s="46"/>
      <c r="CY994" s="46"/>
      <c r="CZ994" s="46"/>
      <c r="DA994" s="46"/>
      <c r="DB994" s="46"/>
      <c r="DC994" s="46"/>
      <c r="DD994" s="46"/>
      <c r="DE994" s="46"/>
      <c r="DF994" s="46"/>
      <c r="DG994" s="46"/>
      <c r="DH994" s="46"/>
      <c r="DI994" s="46"/>
      <c r="DJ994" s="46"/>
      <c r="DK994" s="46"/>
      <c r="DL994" s="46"/>
      <c r="DM994" s="46"/>
      <c r="DN994" s="46"/>
      <c r="DO994" s="46"/>
      <c r="DP994" s="46"/>
      <c r="DQ994" s="46"/>
      <c r="DR994" s="46"/>
      <c r="DS994" s="46"/>
      <c r="DT994" s="46"/>
      <c r="DU994" s="46"/>
      <c r="DV994" s="46"/>
      <c r="DW994" s="46"/>
      <c r="DX994" s="46"/>
      <c r="DY994" s="46"/>
      <c r="DZ994" s="46"/>
      <c r="EA994" s="46"/>
      <c r="EB994" s="46"/>
      <c r="EC994" s="46"/>
      <c r="ED994" s="46"/>
      <c r="EE994" s="46"/>
      <c r="EF994" s="46"/>
      <c r="EG994" s="46"/>
      <c r="EH994" s="46"/>
      <c r="EI994" s="46"/>
      <c r="EJ994" s="46"/>
      <c r="EK994" s="46"/>
      <c r="EL994" s="46"/>
      <c r="EM994" s="46"/>
      <c r="EN994" s="46"/>
      <c r="EO994" s="46"/>
      <c r="EP994" s="46"/>
      <c r="EQ994" s="46"/>
      <c r="ER994" s="46"/>
      <c r="ES994" s="46"/>
      <c r="ET994" s="46"/>
      <c r="EU994" s="46"/>
      <c r="EV994" s="46"/>
      <c r="EW994" s="46"/>
      <c r="EX994" s="46"/>
      <c r="EY994" s="46"/>
      <c r="EZ994" s="46"/>
      <c r="FA994" s="46"/>
      <c r="FB994" s="46"/>
      <c r="FC994" s="46"/>
      <c r="FD994" s="46"/>
      <c r="FE994" s="46"/>
      <c r="FF994" s="46"/>
      <c r="FG994" s="46"/>
      <c r="FH994" s="46"/>
      <c r="FI994" s="46"/>
      <c r="FJ994" s="46"/>
      <c r="FK994" s="46"/>
      <c r="FL994" s="46"/>
      <c r="FM994" s="46"/>
      <c r="FN994" s="46"/>
      <c r="FO994" s="46"/>
      <c r="FP994" s="46"/>
      <c r="FQ994" s="46"/>
      <c r="FR994" s="46"/>
      <c r="FS994" s="46"/>
      <c r="FT994" s="46"/>
      <c r="FU994" s="46"/>
      <c r="FV994" s="46"/>
      <c r="FW994" s="46"/>
      <c r="FX994" s="46"/>
      <c r="FY994" s="46"/>
      <c r="FZ994" s="46"/>
      <c r="GA994" s="46"/>
      <c r="GB994" s="46"/>
      <c r="GC994" s="46"/>
      <c r="GD994" s="46"/>
      <c r="GE994" s="46"/>
      <c r="GF994" s="46"/>
      <c r="GG994" s="46"/>
      <c r="GH994" s="46"/>
      <c r="GI994" s="46"/>
      <c r="GJ994" s="46"/>
      <c r="GK994" s="46"/>
      <c r="GL994" s="46"/>
      <c r="GM994" s="46"/>
      <c r="GN994" s="46"/>
      <c r="GO994" s="46"/>
      <c r="GP994" s="46"/>
      <c r="GQ994" s="46"/>
      <c r="GR994" s="46"/>
      <c r="GS994" s="46"/>
      <c r="GT994" s="46"/>
      <c r="GU994" s="46"/>
      <c r="GV994" s="46"/>
      <c r="GW994" s="46"/>
      <c r="GX994" s="46"/>
      <c r="GY994" s="46"/>
      <c r="GZ994" s="46"/>
      <c r="HA994" s="46"/>
      <c r="HB994" s="46"/>
      <c r="HC994" s="46"/>
      <c r="HD994" s="46"/>
      <c r="HE994" s="46"/>
      <c r="HF994" s="46"/>
    </row>
    <row r="995" spans="1:214" ht="11.25">
      <c r="A995" s="38" t="s">
        <v>1000</v>
      </c>
      <c r="B995" s="39">
        <v>4500204</v>
      </c>
      <c r="C995" s="39" t="s">
        <v>239</v>
      </c>
      <c r="D995" s="41">
        <v>175978</v>
      </c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  <c r="AB995" s="46"/>
      <c r="AC995" s="46"/>
      <c r="AD995" s="46"/>
      <c r="AE995" s="46"/>
      <c r="AF995" s="46"/>
      <c r="AG995" s="46"/>
      <c r="AH995" s="46"/>
      <c r="AI995" s="46"/>
      <c r="AJ995" s="46"/>
      <c r="AK995" s="46"/>
      <c r="AL995" s="46"/>
      <c r="AM995" s="46"/>
      <c r="AN995" s="46"/>
      <c r="AO995" s="46"/>
      <c r="AP995" s="46"/>
      <c r="AQ995" s="46"/>
      <c r="AR995" s="46"/>
      <c r="AS995" s="46"/>
      <c r="AT995" s="46"/>
      <c r="AU995" s="46"/>
      <c r="AV995" s="46"/>
      <c r="AW995" s="46"/>
      <c r="AX995" s="46"/>
      <c r="AY995" s="46"/>
      <c r="AZ995" s="46"/>
      <c r="BA995" s="46"/>
      <c r="BB995" s="46"/>
      <c r="BC995" s="46"/>
      <c r="BD995" s="46"/>
      <c r="BE995" s="46"/>
      <c r="BF995" s="46"/>
      <c r="BG995" s="46"/>
      <c r="BH995" s="46"/>
      <c r="BI995" s="46"/>
      <c r="BJ995" s="46"/>
      <c r="BK995" s="46"/>
      <c r="BL995" s="46"/>
      <c r="BM995" s="46"/>
      <c r="BN995" s="46"/>
      <c r="BO995" s="46"/>
      <c r="BP995" s="46"/>
      <c r="BQ995" s="46"/>
      <c r="BR995" s="46"/>
      <c r="BS995" s="46"/>
      <c r="BT995" s="46"/>
      <c r="BU995" s="46"/>
      <c r="BV995" s="46"/>
      <c r="BW995" s="46"/>
      <c r="BX995" s="46"/>
      <c r="BY995" s="46"/>
      <c r="BZ995" s="46"/>
      <c r="CA995" s="46"/>
      <c r="CB995" s="46"/>
      <c r="CC995" s="46"/>
      <c r="CD995" s="46"/>
      <c r="CE995" s="46"/>
      <c r="CF995" s="46"/>
      <c r="CG995" s="46"/>
      <c r="CH995" s="46"/>
      <c r="CI995" s="46"/>
      <c r="CJ995" s="46"/>
      <c r="CK995" s="46"/>
      <c r="CL995" s="46"/>
      <c r="CM995" s="46"/>
      <c r="CN995" s="46"/>
      <c r="CO995" s="46"/>
      <c r="CP995" s="46"/>
      <c r="CQ995" s="46"/>
      <c r="CR995" s="46"/>
      <c r="CS995" s="46"/>
      <c r="CT995" s="46"/>
      <c r="CU995" s="46"/>
      <c r="CV995" s="46"/>
      <c r="CW995" s="46"/>
      <c r="CX995" s="46"/>
      <c r="CY995" s="46"/>
      <c r="CZ995" s="46"/>
      <c r="DA995" s="46"/>
      <c r="DB995" s="46"/>
      <c r="DC995" s="46"/>
      <c r="DD995" s="46"/>
      <c r="DE995" s="46"/>
      <c r="DF995" s="46"/>
      <c r="DG995" s="46"/>
      <c r="DH995" s="46"/>
      <c r="DI995" s="46"/>
      <c r="DJ995" s="46"/>
      <c r="DK995" s="46"/>
      <c r="DL995" s="46"/>
      <c r="DM995" s="46"/>
      <c r="DN995" s="46"/>
      <c r="DO995" s="46"/>
      <c r="DP995" s="46"/>
      <c r="DQ995" s="46"/>
      <c r="DR995" s="46"/>
      <c r="DS995" s="46"/>
      <c r="DT995" s="46"/>
      <c r="DU995" s="46"/>
      <c r="DV995" s="46"/>
      <c r="DW995" s="46"/>
      <c r="DX995" s="46"/>
      <c r="DY995" s="46"/>
      <c r="DZ995" s="46"/>
      <c r="EA995" s="46"/>
      <c r="EB995" s="46"/>
      <c r="EC995" s="46"/>
      <c r="ED995" s="46"/>
      <c r="EE995" s="46"/>
      <c r="EF995" s="46"/>
      <c r="EG995" s="46"/>
      <c r="EH995" s="46"/>
      <c r="EI995" s="46"/>
      <c r="EJ995" s="46"/>
      <c r="EK995" s="46"/>
      <c r="EL995" s="46"/>
      <c r="EM995" s="46"/>
      <c r="EN995" s="46"/>
      <c r="EO995" s="46"/>
      <c r="EP995" s="46"/>
      <c r="EQ995" s="46"/>
      <c r="ER995" s="46"/>
      <c r="ES995" s="46"/>
      <c r="ET995" s="46"/>
      <c r="EU995" s="46"/>
      <c r="EV995" s="46"/>
      <c r="EW995" s="46"/>
      <c r="EX995" s="46"/>
      <c r="EY995" s="46"/>
      <c r="EZ995" s="46"/>
      <c r="FA995" s="46"/>
      <c r="FB995" s="46"/>
      <c r="FC995" s="46"/>
      <c r="FD995" s="46"/>
      <c r="FE995" s="46"/>
      <c r="FF995" s="46"/>
      <c r="FG995" s="46"/>
      <c r="FH995" s="46"/>
      <c r="FI995" s="46"/>
      <c r="FJ995" s="46"/>
      <c r="FK995" s="46"/>
      <c r="FL995" s="46"/>
      <c r="FM995" s="46"/>
      <c r="FN995" s="46"/>
      <c r="FO995" s="46"/>
      <c r="FP995" s="46"/>
      <c r="FQ995" s="46"/>
      <c r="FR995" s="46"/>
      <c r="FS995" s="46"/>
      <c r="FT995" s="46"/>
      <c r="FU995" s="46"/>
      <c r="FV995" s="46"/>
      <c r="FW995" s="46"/>
      <c r="FX995" s="46"/>
      <c r="FY995" s="46"/>
      <c r="FZ995" s="46"/>
      <c r="GA995" s="46"/>
      <c r="GB995" s="46"/>
      <c r="GC995" s="46"/>
      <c r="GD995" s="46"/>
      <c r="GE995" s="46"/>
      <c r="GF995" s="46"/>
      <c r="GG995" s="46"/>
      <c r="GH995" s="46"/>
      <c r="GI995" s="46"/>
      <c r="GJ995" s="46"/>
      <c r="GK995" s="46"/>
      <c r="GL995" s="46"/>
      <c r="GM995" s="46"/>
      <c r="GN995" s="46"/>
      <c r="GO995" s="46"/>
      <c r="GP995" s="46"/>
      <c r="GQ995" s="46"/>
      <c r="GR995" s="46"/>
      <c r="GS995" s="46"/>
      <c r="GT995" s="46"/>
      <c r="GU995" s="46"/>
      <c r="GV995" s="46"/>
      <c r="GW995" s="46"/>
      <c r="GX995" s="46"/>
      <c r="GY995" s="46"/>
      <c r="GZ995" s="46"/>
      <c r="HA995" s="46"/>
      <c r="HB995" s="46"/>
      <c r="HC995" s="46"/>
      <c r="HD995" s="46"/>
      <c r="HE995" s="46"/>
      <c r="HF995" s="46"/>
    </row>
    <row r="996" spans="1:214" ht="11.25">
      <c r="A996" s="38" t="s">
        <v>1000</v>
      </c>
      <c r="B996" s="39">
        <v>4500207</v>
      </c>
      <c r="C996" s="39" t="s">
        <v>240</v>
      </c>
      <c r="D996" s="41">
        <v>3243235</v>
      </c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  <c r="AB996" s="46"/>
      <c r="AC996" s="46"/>
      <c r="AD996" s="46"/>
      <c r="AE996" s="46"/>
      <c r="AF996" s="46"/>
      <c r="AG996" s="46"/>
      <c r="AH996" s="46"/>
      <c r="AI996" s="46"/>
      <c r="AJ996" s="46"/>
      <c r="AK996" s="46"/>
      <c r="AL996" s="46"/>
      <c r="AM996" s="46"/>
      <c r="AN996" s="46"/>
      <c r="AO996" s="46"/>
      <c r="AP996" s="46"/>
      <c r="AQ996" s="46"/>
      <c r="AR996" s="46"/>
      <c r="AS996" s="46"/>
      <c r="AT996" s="46"/>
      <c r="AU996" s="46"/>
      <c r="AV996" s="46"/>
      <c r="AW996" s="46"/>
      <c r="AX996" s="46"/>
      <c r="AY996" s="46"/>
      <c r="AZ996" s="46"/>
      <c r="BA996" s="46"/>
      <c r="BB996" s="46"/>
      <c r="BC996" s="46"/>
      <c r="BD996" s="46"/>
      <c r="BE996" s="46"/>
      <c r="BF996" s="46"/>
      <c r="BG996" s="46"/>
      <c r="BH996" s="46"/>
      <c r="BI996" s="46"/>
      <c r="BJ996" s="46"/>
      <c r="BK996" s="46"/>
      <c r="BL996" s="46"/>
      <c r="BM996" s="46"/>
      <c r="BN996" s="46"/>
      <c r="BO996" s="46"/>
      <c r="BP996" s="46"/>
      <c r="BQ996" s="46"/>
      <c r="BR996" s="46"/>
      <c r="BS996" s="46"/>
      <c r="BT996" s="46"/>
      <c r="BU996" s="46"/>
      <c r="BV996" s="46"/>
      <c r="BW996" s="46"/>
      <c r="BX996" s="46"/>
      <c r="BY996" s="46"/>
      <c r="BZ996" s="46"/>
      <c r="CA996" s="46"/>
      <c r="CB996" s="46"/>
      <c r="CC996" s="46"/>
      <c r="CD996" s="46"/>
      <c r="CE996" s="46"/>
      <c r="CF996" s="46"/>
      <c r="CG996" s="46"/>
      <c r="CH996" s="46"/>
      <c r="CI996" s="46"/>
      <c r="CJ996" s="46"/>
      <c r="CK996" s="46"/>
      <c r="CL996" s="46"/>
      <c r="CM996" s="46"/>
      <c r="CN996" s="46"/>
      <c r="CO996" s="46"/>
      <c r="CP996" s="46"/>
      <c r="CQ996" s="46"/>
      <c r="CR996" s="46"/>
      <c r="CS996" s="46"/>
      <c r="CT996" s="46"/>
      <c r="CU996" s="46"/>
      <c r="CV996" s="46"/>
      <c r="CW996" s="46"/>
      <c r="CX996" s="46"/>
      <c r="CY996" s="46"/>
      <c r="CZ996" s="46"/>
      <c r="DA996" s="46"/>
      <c r="DB996" s="46"/>
      <c r="DC996" s="46"/>
      <c r="DD996" s="46"/>
      <c r="DE996" s="46"/>
      <c r="DF996" s="46"/>
      <c r="DG996" s="46"/>
      <c r="DH996" s="46"/>
      <c r="DI996" s="46"/>
      <c r="DJ996" s="46"/>
      <c r="DK996" s="46"/>
      <c r="DL996" s="46"/>
      <c r="DM996" s="46"/>
      <c r="DN996" s="46"/>
      <c r="DO996" s="46"/>
      <c r="DP996" s="46"/>
      <c r="DQ996" s="46"/>
      <c r="DR996" s="46"/>
      <c r="DS996" s="46"/>
      <c r="DT996" s="46"/>
      <c r="DU996" s="46"/>
      <c r="DV996" s="46"/>
      <c r="DW996" s="46"/>
      <c r="DX996" s="46"/>
      <c r="DY996" s="46"/>
      <c r="DZ996" s="46"/>
      <c r="EA996" s="46"/>
      <c r="EB996" s="46"/>
      <c r="EC996" s="46"/>
      <c r="ED996" s="46"/>
      <c r="EE996" s="46"/>
      <c r="EF996" s="46"/>
      <c r="EG996" s="46"/>
      <c r="EH996" s="46"/>
      <c r="EI996" s="46"/>
      <c r="EJ996" s="46"/>
      <c r="EK996" s="46"/>
      <c r="EL996" s="46"/>
      <c r="EM996" s="46"/>
      <c r="EN996" s="46"/>
      <c r="EO996" s="46"/>
      <c r="EP996" s="46"/>
      <c r="EQ996" s="46"/>
      <c r="ER996" s="46"/>
      <c r="ES996" s="46"/>
      <c r="ET996" s="46"/>
      <c r="EU996" s="46"/>
      <c r="EV996" s="46"/>
      <c r="EW996" s="46"/>
      <c r="EX996" s="46"/>
      <c r="EY996" s="46"/>
      <c r="EZ996" s="46"/>
      <c r="FA996" s="46"/>
      <c r="FB996" s="46"/>
      <c r="FC996" s="46"/>
      <c r="FD996" s="46"/>
      <c r="FE996" s="46"/>
      <c r="FF996" s="46"/>
      <c r="FG996" s="46"/>
      <c r="FH996" s="46"/>
      <c r="FI996" s="46"/>
      <c r="FJ996" s="46"/>
      <c r="FK996" s="46"/>
      <c r="FL996" s="46"/>
      <c r="FM996" s="46"/>
      <c r="FN996" s="46"/>
      <c r="FO996" s="46"/>
      <c r="FP996" s="46"/>
      <c r="FQ996" s="46"/>
      <c r="FR996" s="46"/>
      <c r="FS996" s="46"/>
      <c r="FT996" s="46"/>
      <c r="FU996" s="46"/>
      <c r="FV996" s="46"/>
      <c r="FW996" s="46"/>
      <c r="FX996" s="46"/>
      <c r="FY996" s="46"/>
      <c r="FZ996" s="46"/>
      <c r="GA996" s="46"/>
      <c r="GB996" s="46"/>
      <c r="GC996" s="46"/>
      <c r="GD996" s="46"/>
      <c r="GE996" s="46"/>
      <c r="GF996" s="46"/>
      <c r="GG996" s="46"/>
      <c r="GH996" s="46"/>
      <c r="GI996" s="46"/>
      <c r="GJ996" s="46"/>
      <c r="GK996" s="46"/>
      <c r="GL996" s="46"/>
      <c r="GM996" s="46"/>
      <c r="GN996" s="46"/>
      <c r="GO996" s="46"/>
      <c r="GP996" s="46"/>
      <c r="GQ996" s="46"/>
      <c r="GR996" s="46"/>
      <c r="GS996" s="46"/>
      <c r="GT996" s="46"/>
      <c r="GU996" s="46"/>
      <c r="GV996" s="46"/>
      <c r="GW996" s="46"/>
      <c r="GX996" s="46"/>
      <c r="GY996" s="46"/>
      <c r="GZ996" s="46"/>
      <c r="HA996" s="46"/>
      <c r="HB996" s="46"/>
      <c r="HC996" s="46"/>
      <c r="HD996" s="46"/>
      <c r="HE996" s="46"/>
      <c r="HF996" s="46"/>
    </row>
    <row r="997" spans="1:214" ht="11.25">
      <c r="A997" s="38" t="s">
        <v>1000</v>
      </c>
      <c r="B997" s="39">
        <v>4500213</v>
      </c>
      <c r="C997" s="39" t="s">
        <v>241</v>
      </c>
      <c r="D997" s="41">
        <v>7187426</v>
      </c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  <c r="AB997" s="46"/>
      <c r="AC997" s="46"/>
      <c r="AD997" s="46"/>
      <c r="AE997" s="46"/>
      <c r="AF997" s="46"/>
      <c r="AG997" s="46"/>
      <c r="AH997" s="46"/>
      <c r="AI997" s="46"/>
      <c r="AJ997" s="46"/>
      <c r="AK997" s="46"/>
      <c r="AL997" s="46"/>
      <c r="AM997" s="46"/>
      <c r="AN997" s="46"/>
      <c r="AO997" s="46"/>
      <c r="AP997" s="46"/>
      <c r="AQ997" s="46"/>
      <c r="AR997" s="46"/>
      <c r="AS997" s="46"/>
      <c r="AT997" s="46"/>
      <c r="AU997" s="46"/>
      <c r="AV997" s="46"/>
      <c r="AW997" s="46"/>
      <c r="AX997" s="46"/>
      <c r="AY997" s="46"/>
      <c r="AZ997" s="46"/>
      <c r="BA997" s="46"/>
      <c r="BB997" s="46"/>
      <c r="BC997" s="46"/>
      <c r="BD997" s="46"/>
      <c r="BE997" s="46"/>
      <c r="BF997" s="46"/>
      <c r="BG997" s="46"/>
      <c r="BH997" s="46"/>
      <c r="BI997" s="46"/>
      <c r="BJ997" s="46"/>
      <c r="BK997" s="46"/>
      <c r="BL997" s="46"/>
      <c r="BM997" s="46"/>
      <c r="BN997" s="46"/>
      <c r="BO997" s="46"/>
      <c r="BP997" s="46"/>
      <c r="BQ997" s="46"/>
      <c r="BR997" s="46"/>
      <c r="BS997" s="46"/>
      <c r="BT997" s="46"/>
      <c r="BU997" s="46"/>
      <c r="BV997" s="46"/>
      <c r="BW997" s="46"/>
      <c r="BX997" s="46"/>
      <c r="BY997" s="46"/>
      <c r="BZ997" s="46"/>
      <c r="CA997" s="46"/>
      <c r="CB997" s="46"/>
      <c r="CC997" s="46"/>
      <c r="CD997" s="46"/>
      <c r="CE997" s="46"/>
      <c r="CF997" s="46"/>
      <c r="CG997" s="46"/>
      <c r="CH997" s="46"/>
      <c r="CI997" s="46"/>
      <c r="CJ997" s="46"/>
      <c r="CK997" s="46"/>
      <c r="CL997" s="46"/>
      <c r="CM997" s="46"/>
      <c r="CN997" s="46"/>
      <c r="CO997" s="46"/>
      <c r="CP997" s="46"/>
      <c r="CQ997" s="46"/>
      <c r="CR997" s="46"/>
      <c r="CS997" s="46"/>
      <c r="CT997" s="46"/>
      <c r="CU997" s="46"/>
      <c r="CV997" s="46"/>
      <c r="CW997" s="46"/>
      <c r="CX997" s="46"/>
      <c r="CY997" s="46"/>
      <c r="CZ997" s="46"/>
      <c r="DA997" s="46"/>
      <c r="DB997" s="46"/>
      <c r="DC997" s="46"/>
      <c r="DD997" s="46"/>
      <c r="DE997" s="46"/>
      <c r="DF997" s="46"/>
      <c r="DG997" s="46"/>
      <c r="DH997" s="46"/>
      <c r="DI997" s="46"/>
      <c r="DJ997" s="46"/>
      <c r="DK997" s="46"/>
      <c r="DL997" s="46"/>
      <c r="DM997" s="46"/>
      <c r="DN997" s="46"/>
      <c r="DO997" s="46"/>
      <c r="DP997" s="46"/>
      <c r="DQ997" s="46"/>
      <c r="DR997" s="46"/>
      <c r="DS997" s="46"/>
      <c r="DT997" s="46"/>
      <c r="DU997" s="46"/>
      <c r="DV997" s="46"/>
      <c r="DW997" s="46"/>
      <c r="DX997" s="46"/>
      <c r="DY997" s="46"/>
      <c r="DZ997" s="46"/>
      <c r="EA997" s="46"/>
      <c r="EB997" s="46"/>
      <c r="EC997" s="46"/>
      <c r="ED997" s="46"/>
      <c r="EE997" s="46"/>
      <c r="EF997" s="46"/>
      <c r="EG997" s="46"/>
      <c r="EH997" s="46"/>
      <c r="EI997" s="46"/>
      <c r="EJ997" s="46"/>
      <c r="EK997" s="46"/>
      <c r="EL997" s="46"/>
      <c r="EM997" s="46"/>
      <c r="EN997" s="46"/>
      <c r="EO997" s="46"/>
      <c r="EP997" s="46"/>
      <c r="EQ997" s="46"/>
      <c r="ER997" s="46"/>
      <c r="ES997" s="46"/>
      <c r="ET997" s="46"/>
      <c r="EU997" s="46"/>
      <c r="EV997" s="46"/>
      <c r="EW997" s="46"/>
      <c r="EX997" s="46"/>
      <c r="EY997" s="46"/>
      <c r="EZ997" s="46"/>
      <c r="FA997" s="46"/>
      <c r="FB997" s="46"/>
      <c r="FC997" s="46"/>
      <c r="FD997" s="46"/>
      <c r="FE997" s="46"/>
      <c r="FF997" s="46"/>
      <c r="FG997" s="46"/>
      <c r="FH997" s="46"/>
      <c r="FI997" s="46"/>
      <c r="FJ997" s="46"/>
      <c r="FK997" s="46"/>
      <c r="FL997" s="46"/>
      <c r="FM997" s="46"/>
      <c r="FN997" s="46"/>
      <c r="FO997" s="46"/>
      <c r="FP997" s="46"/>
      <c r="FQ997" s="46"/>
      <c r="FR997" s="46"/>
      <c r="FS997" s="46"/>
      <c r="FT997" s="46"/>
      <c r="FU997" s="46"/>
      <c r="FV997" s="46"/>
      <c r="FW997" s="46"/>
      <c r="FX997" s="46"/>
      <c r="FY997" s="46"/>
      <c r="FZ997" s="46"/>
      <c r="GA997" s="46"/>
      <c r="GB997" s="46"/>
      <c r="GC997" s="46"/>
      <c r="GD997" s="46"/>
      <c r="GE997" s="46"/>
      <c r="GF997" s="46"/>
      <c r="GG997" s="46"/>
      <c r="GH997" s="46"/>
      <c r="GI997" s="46"/>
      <c r="GJ997" s="46"/>
      <c r="GK997" s="46"/>
      <c r="GL997" s="46"/>
      <c r="GM997" s="46"/>
      <c r="GN997" s="46"/>
      <c r="GO997" s="46"/>
      <c r="GP997" s="46"/>
      <c r="GQ997" s="46"/>
      <c r="GR997" s="46"/>
      <c r="GS997" s="46"/>
      <c r="GT997" s="46"/>
      <c r="GU997" s="46"/>
      <c r="GV997" s="46"/>
      <c r="GW997" s="46"/>
      <c r="GX997" s="46"/>
      <c r="GY997" s="46"/>
      <c r="GZ997" s="46"/>
      <c r="HA997" s="46"/>
      <c r="HB997" s="46"/>
      <c r="HC997" s="46"/>
      <c r="HD997" s="46"/>
      <c r="HE997" s="46"/>
      <c r="HF997" s="46"/>
    </row>
    <row r="998" spans="1:214" ht="22.5">
      <c r="A998" s="38" t="s">
        <v>1000</v>
      </c>
      <c r="B998" s="39">
        <v>4500247</v>
      </c>
      <c r="C998" s="39" t="s">
        <v>242</v>
      </c>
      <c r="D998" s="41">
        <v>482592</v>
      </c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  <c r="AB998" s="46"/>
      <c r="AC998" s="46"/>
      <c r="AD998" s="46"/>
      <c r="AE998" s="46"/>
      <c r="AF998" s="46"/>
      <c r="AG998" s="46"/>
      <c r="AH998" s="46"/>
      <c r="AI998" s="46"/>
      <c r="AJ998" s="46"/>
      <c r="AK998" s="46"/>
      <c r="AL998" s="46"/>
      <c r="AM998" s="46"/>
      <c r="AN998" s="46"/>
      <c r="AO998" s="46"/>
      <c r="AP998" s="46"/>
      <c r="AQ998" s="46"/>
      <c r="AR998" s="46"/>
      <c r="AS998" s="46"/>
      <c r="AT998" s="46"/>
      <c r="AU998" s="46"/>
      <c r="AV998" s="46"/>
      <c r="AW998" s="46"/>
      <c r="AX998" s="46"/>
      <c r="AY998" s="46"/>
      <c r="AZ998" s="46"/>
      <c r="BA998" s="46"/>
      <c r="BB998" s="46"/>
      <c r="BC998" s="46"/>
      <c r="BD998" s="46"/>
      <c r="BE998" s="46"/>
      <c r="BF998" s="46"/>
      <c r="BG998" s="46"/>
      <c r="BH998" s="46"/>
      <c r="BI998" s="46"/>
      <c r="BJ998" s="46"/>
      <c r="BK998" s="46"/>
      <c r="BL998" s="46"/>
      <c r="BM998" s="46"/>
      <c r="BN998" s="46"/>
      <c r="BO998" s="46"/>
      <c r="BP998" s="46"/>
      <c r="BQ998" s="46"/>
      <c r="BR998" s="46"/>
      <c r="BS998" s="46"/>
      <c r="BT998" s="46"/>
      <c r="BU998" s="46"/>
      <c r="BV998" s="46"/>
      <c r="BW998" s="46"/>
      <c r="BX998" s="46"/>
      <c r="BY998" s="46"/>
      <c r="BZ998" s="46"/>
      <c r="CA998" s="46"/>
      <c r="CB998" s="46"/>
      <c r="CC998" s="46"/>
      <c r="CD998" s="46"/>
      <c r="CE998" s="46"/>
      <c r="CF998" s="46"/>
      <c r="CG998" s="46"/>
      <c r="CH998" s="46"/>
      <c r="CI998" s="46"/>
      <c r="CJ998" s="46"/>
      <c r="CK998" s="46"/>
      <c r="CL998" s="46"/>
      <c r="CM998" s="46"/>
      <c r="CN998" s="46"/>
      <c r="CO998" s="46"/>
      <c r="CP998" s="46"/>
      <c r="CQ998" s="46"/>
      <c r="CR998" s="46"/>
      <c r="CS998" s="46"/>
      <c r="CT998" s="46"/>
      <c r="CU998" s="46"/>
      <c r="CV998" s="46"/>
      <c r="CW998" s="46"/>
      <c r="CX998" s="46"/>
      <c r="CY998" s="46"/>
      <c r="CZ998" s="46"/>
      <c r="DA998" s="46"/>
      <c r="DB998" s="46"/>
      <c r="DC998" s="46"/>
      <c r="DD998" s="46"/>
      <c r="DE998" s="46"/>
      <c r="DF998" s="46"/>
      <c r="DG998" s="46"/>
      <c r="DH998" s="46"/>
      <c r="DI998" s="46"/>
      <c r="DJ998" s="46"/>
      <c r="DK998" s="46"/>
      <c r="DL998" s="46"/>
      <c r="DM998" s="46"/>
      <c r="DN998" s="46"/>
      <c r="DO998" s="46"/>
      <c r="DP998" s="46"/>
      <c r="DQ998" s="46"/>
      <c r="DR998" s="46"/>
      <c r="DS998" s="46"/>
      <c r="DT998" s="46"/>
      <c r="DU998" s="46"/>
      <c r="DV998" s="46"/>
      <c r="DW998" s="46"/>
      <c r="DX998" s="46"/>
      <c r="DY998" s="46"/>
      <c r="DZ998" s="46"/>
      <c r="EA998" s="46"/>
      <c r="EB998" s="46"/>
      <c r="EC998" s="46"/>
      <c r="ED998" s="46"/>
      <c r="EE998" s="46"/>
      <c r="EF998" s="46"/>
      <c r="EG998" s="46"/>
      <c r="EH998" s="46"/>
      <c r="EI998" s="46"/>
      <c r="EJ998" s="46"/>
      <c r="EK998" s="46"/>
      <c r="EL998" s="46"/>
      <c r="EM998" s="46"/>
      <c r="EN998" s="46"/>
      <c r="EO998" s="46"/>
      <c r="EP998" s="46"/>
      <c r="EQ998" s="46"/>
      <c r="ER998" s="46"/>
      <c r="ES998" s="46"/>
      <c r="ET998" s="46"/>
      <c r="EU998" s="46"/>
      <c r="EV998" s="46"/>
      <c r="EW998" s="46"/>
      <c r="EX998" s="46"/>
      <c r="EY998" s="46"/>
      <c r="EZ998" s="46"/>
      <c r="FA998" s="46"/>
      <c r="FB998" s="46"/>
      <c r="FC998" s="46"/>
      <c r="FD998" s="46"/>
      <c r="FE998" s="46"/>
      <c r="FF998" s="46"/>
      <c r="FG998" s="46"/>
      <c r="FH998" s="46"/>
      <c r="FI998" s="46"/>
      <c r="FJ998" s="46"/>
      <c r="FK998" s="46"/>
      <c r="FL998" s="46"/>
      <c r="FM998" s="46"/>
      <c r="FN998" s="46"/>
      <c r="FO998" s="46"/>
      <c r="FP998" s="46"/>
      <c r="FQ998" s="46"/>
      <c r="FR998" s="46"/>
      <c r="FS998" s="46"/>
      <c r="FT998" s="46"/>
      <c r="FU998" s="46"/>
      <c r="FV998" s="46"/>
      <c r="FW998" s="46"/>
      <c r="FX998" s="46"/>
      <c r="FY998" s="46"/>
      <c r="FZ998" s="46"/>
      <c r="GA998" s="46"/>
      <c r="GB998" s="46"/>
      <c r="GC998" s="46"/>
      <c r="GD998" s="46"/>
      <c r="GE998" s="46"/>
      <c r="GF998" s="46"/>
      <c r="GG998" s="46"/>
      <c r="GH998" s="46"/>
      <c r="GI998" s="46"/>
      <c r="GJ998" s="46"/>
      <c r="GK998" s="46"/>
      <c r="GL998" s="46"/>
      <c r="GM998" s="46"/>
      <c r="GN998" s="46"/>
      <c r="GO998" s="46"/>
      <c r="GP998" s="46"/>
      <c r="GQ998" s="46"/>
      <c r="GR998" s="46"/>
      <c r="GS998" s="46"/>
      <c r="GT998" s="46"/>
      <c r="GU998" s="46"/>
      <c r="GV998" s="46"/>
      <c r="GW998" s="46"/>
      <c r="GX998" s="46"/>
      <c r="GY998" s="46"/>
      <c r="GZ998" s="46"/>
      <c r="HA998" s="46"/>
      <c r="HB998" s="46"/>
      <c r="HC998" s="46"/>
      <c r="HD998" s="46"/>
      <c r="HE998" s="46"/>
      <c r="HF998" s="46"/>
    </row>
    <row r="999" spans="1:214" ht="22.5">
      <c r="A999" s="38" t="s">
        <v>1000</v>
      </c>
      <c r="B999" s="39">
        <v>4500248</v>
      </c>
      <c r="C999" s="39" t="s">
        <v>243</v>
      </c>
      <c r="D999" s="41">
        <v>0</v>
      </c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  <c r="AB999" s="46"/>
      <c r="AC999" s="46"/>
      <c r="AD999" s="46"/>
      <c r="AE999" s="46"/>
      <c r="AF999" s="46"/>
      <c r="AG999" s="46"/>
      <c r="AH999" s="46"/>
      <c r="AI999" s="46"/>
      <c r="AJ999" s="46"/>
      <c r="AK999" s="46"/>
      <c r="AL999" s="46"/>
      <c r="AM999" s="46"/>
      <c r="AN999" s="46"/>
      <c r="AO999" s="46"/>
      <c r="AP999" s="46"/>
      <c r="AQ999" s="46"/>
      <c r="AR999" s="46"/>
      <c r="AS999" s="46"/>
      <c r="AT999" s="46"/>
      <c r="AU999" s="46"/>
      <c r="AV999" s="46"/>
      <c r="AW999" s="46"/>
      <c r="AX999" s="46"/>
      <c r="AY999" s="46"/>
      <c r="AZ999" s="46"/>
      <c r="BA999" s="46"/>
      <c r="BB999" s="46"/>
      <c r="BC999" s="46"/>
      <c r="BD999" s="46"/>
      <c r="BE999" s="46"/>
      <c r="BF999" s="46"/>
      <c r="BG999" s="46"/>
      <c r="BH999" s="46"/>
      <c r="BI999" s="46"/>
      <c r="BJ999" s="46"/>
      <c r="BK999" s="46"/>
      <c r="BL999" s="46"/>
      <c r="BM999" s="46"/>
      <c r="BN999" s="46"/>
      <c r="BO999" s="46"/>
      <c r="BP999" s="46"/>
      <c r="BQ999" s="46"/>
      <c r="BR999" s="46"/>
      <c r="BS999" s="46"/>
      <c r="BT999" s="46"/>
      <c r="BU999" s="46"/>
      <c r="BV999" s="46"/>
      <c r="BW999" s="46"/>
      <c r="BX999" s="46"/>
      <c r="BY999" s="46"/>
      <c r="BZ999" s="46"/>
      <c r="CA999" s="46"/>
      <c r="CB999" s="46"/>
      <c r="CC999" s="46"/>
      <c r="CD999" s="46"/>
      <c r="CE999" s="46"/>
      <c r="CF999" s="46"/>
      <c r="CG999" s="46"/>
      <c r="CH999" s="46"/>
      <c r="CI999" s="46"/>
      <c r="CJ999" s="46"/>
      <c r="CK999" s="46"/>
      <c r="CL999" s="46"/>
      <c r="CM999" s="46"/>
      <c r="CN999" s="46"/>
      <c r="CO999" s="46"/>
      <c r="CP999" s="46"/>
      <c r="CQ999" s="46"/>
      <c r="CR999" s="46"/>
      <c r="CS999" s="46"/>
      <c r="CT999" s="46"/>
      <c r="CU999" s="46"/>
      <c r="CV999" s="46"/>
      <c r="CW999" s="46"/>
      <c r="CX999" s="46"/>
      <c r="CY999" s="46"/>
      <c r="CZ999" s="46"/>
      <c r="DA999" s="46"/>
      <c r="DB999" s="46"/>
      <c r="DC999" s="46"/>
      <c r="DD999" s="46"/>
      <c r="DE999" s="46"/>
      <c r="DF999" s="46"/>
      <c r="DG999" s="46"/>
      <c r="DH999" s="46"/>
      <c r="DI999" s="46"/>
      <c r="DJ999" s="46"/>
      <c r="DK999" s="46"/>
      <c r="DL999" s="46"/>
      <c r="DM999" s="46"/>
      <c r="DN999" s="46"/>
      <c r="DO999" s="46"/>
      <c r="DP999" s="46"/>
      <c r="DQ999" s="46"/>
      <c r="DR999" s="46"/>
      <c r="DS999" s="46"/>
      <c r="DT999" s="46"/>
      <c r="DU999" s="46"/>
      <c r="DV999" s="46"/>
      <c r="DW999" s="46"/>
      <c r="DX999" s="46"/>
      <c r="DY999" s="46"/>
      <c r="DZ999" s="46"/>
      <c r="EA999" s="46"/>
      <c r="EB999" s="46"/>
      <c r="EC999" s="46"/>
      <c r="ED999" s="46"/>
      <c r="EE999" s="46"/>
      <c r="EF999" s="46"/>
      <c r="EG999" s="46"/>
      <c r="EH999" s="46"/>
      <c r="EI999" s="46"/>
      <c r="EJ999" s="46"/>
      <c r="EK999" s="46"/>
      <c r="EL999" s="46"/>
      <c r="EM999" s="46"/>
      <c r="EN999" s="46"/>
      <c r="EO999" s="46"/>
      <c r="EP999" s="46"/>
      <c r="EQ999" s="46"/>
      <c r="ER999" s="46"/>
      <c r="ES999" s="46"/>
      <c r="ET999" s="46"/>
      <c r="EU999" s="46"/>
      <c r="EV999" s="46"/>
      <c r="EW999" s="46"/>
      <c r="EX999" s="46"/>
      <c r="EY999" s="46"/>
      <c r="EZ999" s="46"/>
      <c r="FA999" s="46"/>
      <c r="FB999" s="46"/>
      <c r="FC999" s="46"/>
      <c r="FD999" s="46"/>
      <c r="FE999" s="46"/>
      <c r="FF999" s="46"/>
      <c r="FG999" s="46"/>
      <c r="FH999" s="46"/>
      <c r="FI999" s="46"/>
      <c r="FJ999" s="46"/>
      <c r="FK999" s="46"/>
      <c r="FL999" s="46"/>
      <c r="FM999" s="46"/>
      <c r="FN999" s="46"/>
      <c r="FO999" s="46"/>
      <c r="FP999" s="46"/>
      <c r="FQ999" s="46"/>
      <c r="FR999" s="46"/>
      <c r="FS999" s="46"/>
      <c r="FT999" s="46"/>
      <c r="FU999" s="46"/>
      <c r="FV999" s="46"/>
      <c r="FW999" s="46"/>
      <c r="FX999" s="46"/>
      <c r="FY999" s="46"/>
      <c r="FZ999" s="46"/>
      <c r="GA999" s="46"/>
      <c r="GB999" s="46"/>
      <c r="GC999" s="46"/>
      <c r="GD999" s="46"/>
      <c r="GE999" s="46"/>
      <c r="GF999" s="46"/>
      <c r="GG999" s="46"/>
      <c r="GH999" s="46"/>
      <c r="GI999" s="46"/>
      <c r="GJ999" s="46"/>
      <c r="GK999" s="46"/>
      <c r="GL999" s="46"/>
      <c r="GM999" s="46"/>
      <c r="GN999" s="46"/>
      <c r="GO999" s="46"/>
      <c r="GP999" s="46"/>
      <c r="GQ999" s="46"/>
      <c r="GR999" s="46"/>
      <c r="GS999" s="46"/>
      <c r="GT999" s="46"/>
      <c r="GU999" s="46"/>
      <c r="GV999" s="46"/>
      <c r="GW999" s="46"/>
      <c r="GX999" s="46"/>
      <c r="GY999" s="46"/>
      <c r="GZ999" s="46"/>
      <c r="HA999" s="46"/>
      <c r="HB999" s="46"/>
      <c r="HC999" s="46"/>
      <c r="HD999" s="46"/>
      <c r="HE999" s="46"/>
      <c r="HF999" s="46"/>
    </row>
    <row r="1000" spans="1:214" ht="11.25">
      <c r="A1000" s="38" t="s">
        <v>1000</v>
      </c>
      <c r="B1000" s="39">
        <v>4500250</v>
      </c>
      <c r="C1000" s="39" t="s">
        <v>244</v>
      </c>
      <c r="D1000" s="41">
        <v>639511</v>
      </c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  <c r="AB1000" s="46"/>
      <c r="AC1000" s="46"/>
      <c r="AD1000" s="46"/>
      <c r="AE1000" s="46"/>
      <c r="AF1000" s="46"/>
      <c r="AG1000" s="46"/>
      <c r="AH1000" s="46"/>
      <c r="AI1000" s="46"/>
      <c r="AJ1000" s="46"/>
      <c r="AK1000" s="46"/>
      <c r="AL1000" s="46"/>
      <c r="AM1000" s="46"/>
      <c r="AN1000" s="46"/>
      <c r="AO1000" s="46"/>
      <c r="AP1000" s="46"/>
      <c r="AQ1000" s="46"/>
      <c r="AR1000" s="46"/>
      <c r="AS1000" s="46"/>
      <c r="AT1000" s="46"/>
      <c r="AU1000" s="46"/>
      <c r="AV1000" s="46"/>
      <c r="AW1000" s="46"/>
      <c r="AX1000" s="46"/>
      <c r="AY1000" s="46"/>
      <c r="AZ1000" s="46"/>
      <c r="BA1000" s="46"/>
      <c r="BB1000" s="46"/>
      <c r="BC1000" s="46"/>
      <c r="BD1000" s="46"/>
      <c r="BE1000" s="46"/>
      <c r="BF1000" s="46"/>
      <c r="BG1000" s="46"/>
      <c r="BH1000" s="46"/>
      <c r="BI1000" s="46"/>
      <c r="BJ1000" s="46"/>
      <c r="BK1000" s="46"/>
      <c r="BL1000" s="46"/>
      <c r="BM1000" s="46"/>
      <c r="BN1000" s="46"/>
      <c r="BO1000" s="46"/>
      <c r="BP1000" s="46"/>
      <c r="BQ1000" s="46"/>
      <c r="BR1000" s="46"/>
      <c r="BS1000" s="46"/>
      <c r="BT1000" s="46"/>
      <c r="BU1000" s="46"/>
      <c r="BV1000" s="46"/>
      <c r="BW1000" s="46"/>
      <c r="BX1000" s="46"/>
      <c r="BY1000" s="46"/>
      <c r="BZ1000" s="46"/>
      <c r="CA1000" s="46"/>
      <c r="CB1000" s="46"/>
      <c r="CC1000" s="46"/>
      <c r="CD1000" s="46"/>
      <c r="CE1000" s="46"/>
      <c r="CF1000" s="46"/>
      <c r="CG1000" s="46"/>
      <c r="CH1000" s="46"/>
      <c r="CI1000" s="46"/>
      <c r="CJ1000" s="46"/>
      <c r="CK1000" s="46"/>
      <c r="CL1000" s="46"/>
      <c r="CM1000" s="46"/>
      <c r="CN1000" s="46"/>
      <c r="CO1000" s="46"/>
      <c r="CP1000" s="46"/>
      <c r="CQ1000" s="46"/>
      <c r="CR1000" s="46"/>
      <c r="CS1000" s="46"/>
      <c r="CT1000" s="46"/>
      <c r="CU1000" s="46"/>
      <c r="CV1000" s="46"/>
      <c r="CW1000" s="46"/>
      <c r="CX1000" s="46"/>
      <c r="CY1000" s="46"/>
      <c r="CZ1000" s="46"/>
      <c r="DA1000" s="46"/>
      <c r="DB1000" s="46"/>
      <c r="DC1000" s="46"/>
      <c r="DD1000" s="46"/>
      <c r="DE1000" s="46"/>
      <c r="DF1000" s="46"/>
      <c r="DG1000" s="46"/>
      <c r="DH1000" s="46"/>
      <c r="DI1000" s="46"/>
      <c r="DJ1000" s="46"/>
      <c r="DK1000" s="46"/>
      <c r="DL1000" s="46"/>
      <c r="DM1000" s="46"/>
      <c r="DN1000" s="46"/>
      <c r="DO1000" s="46"/>
      <c r="DP1000" s="46"/>
      <c r="DQ1000" s="46"/>
      <c r="DR1000" s="46"/>
      <c r="DS1000" s="46"/>
      <c r="DT1000" s="46"/>
      <c r="DU1000" s="46"/>
      <c r="DV1000" s="46"/>
      <c r="DW1000" s="46"/>
      <c r="DX1000" s="46"/>
      <c r="DY1000" s="46"/>
      <c r="DZ1000" s="46"/>
      <c r="EA1000" s="46"/>
      <c r="EB1000" s="46"/>
      <c r="EC1000" s="46"/>
      <c r="ED1000" s="46"/>
      <c r="EE1000" s="46"/>
      <c r="EF1000" s="46"/>
      <c r="EG1000" s="46"/>
      <c r="EH1000" s="46"/>
      <c r="EI1000" s="46"/>
      <c r="EJ1000" s="46"/>
      <c r="EK1000" s="46"/>
      <c r="EL1000" s="46"/>
      <c r="EM1000" s="46"/>
      <c r="EN1000" s="46"/>
      <c r="EO1000" s="46"/>
      <c r="EP1000" s="46"/>
      <c r="EQ1000" s="46"/>
      <c r="ER1000" s="46"/>
      <c r="ES1000" s="46"/>
      <c r="ET1000" s="46"/>
      <c r="EU1000" s="46"/>
      <c r="EV1000" s="46"/>
      <c r="EW1000" s="46"/>
      <c r="EX1000" s="46"/>
      <c r="EY1000" s="46"/>
      <c r="EZ1000" s="46"/>
      <c r="FA1000" s="46"/>
      <c r="FB1000" s="46"/>
      <c r="FC1000" s="46"/>
      <c r="FD1000" s="46"/>
      <c r="FE1000" s="46"/>
      <c r="FF1000" s="46"/>
      <c r="FG1000" s="46"/>
      <c r="FH1000" s="46"/>
      <c r="FI1000" s="46"/>
      <c r="FJ1000" s="46"/>
      <c r="FK1000" s="46"/>
      <c r="FL1000" s="46"/>
      <c r="FM1000" s="46"/>
      <c r="FN1000" s="46"/>
      <c r="FO1000" s="46"/>
      <c r="FP1000" s="46"/>
      <c r="FQ1000" s="46"/>
      <c r="FR1000" s="46"/>
      <c r="FS1000" s="46"/>
      <c r="FT1000" s="46"/>
      <c r="FU1000" s="46"/>
      <c r="FV1000" s="46"/>
      <c r="FW1000" s="46"/>
      <c r="FX1000" s="46"/>
      <c r="FY1000" s="46"/>
      <c r="FZ1000" s="46"/>
      <c r="GA1000" s="46"/>
      <c r="GB1000" s="46"/>
      <c r="GC1000" s="46"/>
      <c r="GD1000" s="46"/>
      <c r="GE1000" s="46"/>
      <c r="GF1000" s="46"/>
      <c r="GG1000" s="46"/>
      <c r="GH1000" s="46"/>
      <c r="GI1000" s="46"/>
      <c r="GJ1000" s="46"/>
      <c r="GK1000" s="46"/>
      <c r="GL1000" s="46"/>
      <c r="GM1000" s="46"/>
      <c r="GN1000" s="46"/>
      <c r="GO1000" s="46"/>
      <c r="GP1000" s="46"/>
      <c r="GQ1000" s="46"/>
      <c r="GR1000" s="46"/>
      <c r="GS1000" s="46"/>
      <c r="GT1000" s="46"/>
      <c r="GU1000" s="46"/>
      <c r="GV1000" s="46"/>
      <c r="GW1000" s="46"/>
      <c r="GX1000" s="46"/>
      <c r="GY1000" s="46"/>
      <c r="GZ1000" s="46"/>
      <c r="HA1000" s="46"/>
      <c r="HB1000" s="46"/>
      <c r="HC1000" s="46"/>
      <c r="HD1000" s="46"/>
      <c r="HE1000" s="46"/>
      <c r="HF1000" s="46"/>
    </row>
    <row r="1001" spans="1:214" ht="11.25">
      <c r="A1001" s="38" t="s">
        <v>1000</v>
      </c>
      <c r="B1001" s="39">
        <v>4500255</v>
      </c>
      <c r="C1001" s="39" t="s">
        <v>245</v>
      </c>
      <c r="D1001" s="41">
        <v>388228</v>
      </c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  <c r="AA1001" s="46"/>
      <c r="AB1001" s="46"/>
      <c r="AC1001" s="46"/>
      <c r="AD1001" s="46"/>
      <c r="AE1001" s="46"/>
      <c r="AF1001" s="46"/>
      <c r="AG1001" s="46"/>
      <c r="AH1001" s="46"/>
      <c r="AI1001" s="46"/>
      <c r="AJ1001" s="46"/>
      <c r="AK1001" s="46"/>
      <c r="AL1001" s="46"/>
      <c r="AM1001" s="46"/>
      <c r="AN1001" s="46"/>
      <c r="AO1001" s="46"/>
      <c r="AP1001" s="46"/>
      <c r="AQ1001" s="46"/>
      <c r="AR1001" s="46"/>
      <c r="AS1001" s="46"/>
      <c r="AT1001" s="46"/>
      <c r="AU1001" s="46"/>
      <c r="AV1001" s="46"/>
      <c r="AW1001" s="46"/>
      <c r="AX1001" s="46"/>
      <c r="AY1001" s="46"/>
      <c r="AZ1001" s="46"/>
      <c r="BA1001" s="46"/>
      <c r="BB1001" s="46"/>
      <c r="BC1001" s="46"/>
      <c r="BD1001" s="46"/>
      <c r="BE1001" s="46"/>
      <c r="BF1001" s="46"/>
      <c r="BG1001" s="46"/>
      <c r="BH1001" s="46"/>
      <c r="BI1001" s="46"/>
      <c r="BJ1001" s="46"/>
      <c r="BK1001" s="46"/>
      <c r="BL1001" s="46"/>
      <c r="BM1001" s="46"/>
      <c r="BN1001" s="46"/>
      <c r="BO1001" s="46"/>
      <c r="BP1001" s="46"/>
      <c r="BQ1001" s="46"/>
      <c r="BR1001" s="46"/>
      <c r="BS1001" s="46"/>
      <c r="BT1001" s="46"/>
      <c r="BU1001" s="46"/>
      <c r="BV1001" s="46"/>
      <c r="BW1001" s="46"/>
      <c r="BX1001" s="46"/>
      <c r="BY1001" s="46"/>
      <c r="BZ1001" s="46"/>
      <c r="CA1001" s="46"/>
      <c r="CB1001" s="46"/>
      <c r="CC1001" s="46"/>
      <c r="CD1001" s="46"/>
      <c r="CE1001" s="46"/>
      <c r="CF1001" s="46"/>
      <c r="CG1001" s="46"/>
      <c r="CH1001" s="46"/>
      <c r="CI1001" s="46"/>
      <c r="CJ1001" s="46"/>
      <c r="CK1001" s="46"/>
      <c r="CL1001" s="46"/>
      <c r="CM1001" s="46"/>
      <c r="CN1001" s="46"/>
      <c r="CO1001" s="46"/>
      <c r="CP1001" s="46"/>
      <c r="CQ1001" s="46"/>
      <c r="CR1001" s="46"/>
      <c r="CS1001" s="46"/>
      <c r="CT1001" s="46"/>
      <c r="CU1001" s="46"/>
      <c r="CV1001" s="46"/>
      <c r="CW1001" s="46"/>
      <c r="CX1001" s="46"/>
      <c r="CY1001" s="46"/>
      <c r="CZ1001" s="46"/>
      <c r="DA1001" s="46"/>
      <c r="DB1001" s="46"/>
      <c r="DC1001" s="46"/>
      <c r="DD1001" s="46"/>
      <c r="DE1001" s="46"/>
      <c r="DF1001" s="46"/>
      <c r="DG1001" s="46"/>
      <c r="DH1001" s="46"/>
      <c r="DI1001" s="46"/>
      <c r="DJ1001" s="46"/>
      <c r="DK1001" s="46"/>
      <c r="DL1001" s="46"/>
      <c r="DM1001" s="46"/>
      <c r="DN1001" s="46"/>
      <c r="DO1001" s="46"/>
      <c r="DP1001" s="46"/>
      <c r="DQ1001" s="46"/>
      <c r="DR1001" s="46"/>
      <c r="DS1001" s="46"/>
      <c r="DT1001" s="46"/>
      <c r="DU1001" s="46"/>
      <c r="DV1001" s="46"/>
      <c r="DW1001" s="46"/>
      <c r="DX1001" s="46"/>
      <c r="DY1001" s="46"/>
      <c r="DZ1001" s="46"/>
      <c r="EA1001" s="46"/>
      <c r="EB1001" s="46"/>
      <c r="EC1001" s="46"/>
      <c r="ED1001" s="46"/>
      <c r="EE1001" s="46"/>
      <c r="EF1001" s="46"/>
      <c r="EG1001" s="46"/>
      <c r="EH1001" s="46"/>
      <c r="EI1001" s="46"/>
      <c r="EJ1001" s="46"/>
      <c r="EK1001" s="46"/>
      <c r="EL1001" s="46"/>
      <c r="EM1001" s="46"/>
      <c r="EN1001" s="46"/>
      <c r="EO1001" s="46"/>
      <c r="EP1001" s="46"/>
      <c r="EQ1001" s="46"/>
      <c r="ER1001" s="46"/>
      <c r="ES1001" s="46"/>
      <c r="ET1001" s="46"/>
      <c r="EU1001" s="46"/>
      <c r="EV1001" s="46"/>
      <c r="EW1001" s="46"/>
      <c r="EX1001" s="46"/>
      <c r="EY1001" s="46"/>
      <c r="EZ1001" s="46"/>
      <c r="FA1001" s="46"/>
      <c r="FB1001" s="46"/>
      <c r="FC1001" s="46"/>
      <c r="FD1001" s="46"/>
      <c r="FE1001" s="46"/>
      <c r="FF1001" s="46"/>
      <c r="FG1001" s="46"/>
      <c r="FH1001" s="46"/>
      <c r="FI1001" s="46"/>
      <c r="FJ1001" s="46"/>
      <c r="FK1001" s="46"/>
      <c r="FL1001" s="46"/>
      <c r="FM1001" s="46"/>
      <c r="FN1001" s="46"/>
      <c r="FO1001" s="46"/>
      <c r="FP1001" s="46"/>
      <c r="FQ1001" s="46"/>
      <c r="FR1001" s="46"/>
      <c r="FS1001" s="46"/>
      <c r="FT1001" s="46"/>
      <c r="FU1001" s="46"/>
      <c r="FV1001" s="46"/>
      <c r="FW1001" s="46"/>
      <c r="FX1001" s="46"/>
      <c r="FY1001" s="46"/>
      <c r="FZ1001" s="46"/>
      <c r="GA1001" s="46"/>
      <c r="GB1001" s="46"/>
      <c r="GC1001" s="46"/>
      <c r="GD1001" s="46"/>
      <c r="GE1001" s="46"/>
      <c r="GF1001" s="46"/>
      <c r="GG1001" s="46"/>
      <c r="GH1001" s="46"/>
      <c r="GI1001" s="46"/>
      <c r="GJ1001" s="46"/>
      <c r="GK1001" s="46"/>
      <c r="GL1001" s="46"/>
      <c r="GM1001" s="46"/>
      <c r="GN1001" s="46"/>
      <c r="GO1001" s="46"/>
      <c r="GP1001" s="46"/>
      <c r="GQ1001" s="46"/>
      <c r="GR1001" s="46"/>
      <c r="GS1001" s="46"/>
      <c r="GT1001" s="46"/>
      <c r="GU1001" s="46"/>
      <c r="GV1001" s="46"/>
      <c r="GW1001" s="46"/>
      <c r="GX1001" s="46"/>
      <c r="GY1001" s="46"/>
      <c r="GZ1001" s="46"/>
      <c r="HA1001" s="46"/>
      <c r="HB1001" s="46"/>
      <c r="HC1001" s="46"/>
      <c r="HD1001" s="46"/>
      <c r="HE1001" s="46"/>
      <c r="HF1001" s="46"/>
    </row>
    <row r="1002" spans="1:4" ht="11.25">
      <c r="A1002" s="38" t="s">
        <v>1000</v>
      </c>
      <c r="B1002" s="39">
        <v>4500275</v>
      </c>
      <c r="C1002" s="39" t="s">
        <v>252</v>
      </c>
      <c r="D1002" s="41">
        <v>0</v>
      </c>
    </row>
    <row r="1003" spans="1:4" ht="22.5">
      <c r="A1003" s="38" t="s">
        <v>1000</v>
      </c>
      <c r="B1003" s="39">
        <v>4500276</v>
      </c>
      <c r="C1003" s="39" t="s">
        <v>253</v>
      </c>
      <c r="D1003" s="41">
        <v>0</v>
      </c>
    </row>
    <row r="1004" spans="1:4" ht="11.25">
      <c r="A1004" s="38" t="s">
        <v>1005</v>
      </c>
      <c r="B1004" s="39">
        <v>4500272</v>
      </c>
      <c r="C1004" s="39" t="s">
        <v>254</v>
      </c>
      <c r="D1004" s="41">
        <v>0</v>
      </c>
    </row>
    <row r="1005" spans="1:4" ht="22.5">
      <c r="A1005" s="38" t="s">
        <v>1000</v>
      </c>
      <c r="B1005" s="39">
        <v>4501204</v>
      </c>
      <c r="C1005" s="39" t="s">
        <v>255</v>
      </c>
      <c r="D1005" s="41">
        <v>2107346</v>
      </c>
    </row>
    <row r="1006" spans="1:4" ht="22.5">
      <c r="A1006" s="38" t="s">
        <v>1000</v>
      </c>
      <c r="B1006" s="39">
        <v>4501205</v>
      </c>
      <c r="C1006" s="39" t="s">
        <v>256</v>
      </c>
      <c r="D1006" s="41">
        <v>0</v>
      </c>
    </row>
    <row r="1007" spans="1:4" ht="22.5">
      <c r="A1007" s="38" t="s">
        <v>1000</v>
      </c>
      <c r="B1007" s="39">
        <v>4501206</v>
      </c>
      <c r="C1007" s="39" t="s">
        <v>257</v>
      </c>
      <c r="D1007" s="41">
        <v>0</v>
      </c>
    </row>
    <row r="1008" spans="1:4" ht="22.5">
      <c r="A1008" s="38" t="s">
        <v>1000</v>
      </c>
      <c r="B1008" s="39">
        <v>4501210</v>
      </c>
      <c r="C1008" s="39" t="s">
        <v>258</v>
      </c>
      <c r="D1008" s="41">
        <v>15710713</v>
      </c>
    </row>
    <row r="1009" spans="1:4" ht="22.5">
      <c r="A1009" s="38" t="s">
        <v>1000</v>
      </c>
      <c r="B1009" s="39">
        <v>4501211</v>
      </c>
      <c r="C1009" s="39" t="s">
        <v>1109</v>
      </c>
      <c r="D1009" s="41">
        <v>0</v>
      </c>
    </row>
    <row r="1010" spans="1:4" ht="22.5">
      <c r="A1010" s="38" t="s">
        <v>1000</v>
      </c>
      <c r="B1010" s="39">
        <v>4501212</v>
      </c>
      <c r="C1010" s="39" t="s">
        <v>1110</v>
      </c>
      <c r="D1010" s="41">
        <v>0</v>
      </c>
    </row>
    <row r="1011" spans="1:4" ht="22.5">
      <c r="A1011" s="38" t="s">
        <v>1000</v>
      </c>
      <c r="B1011" s="39">
        <v>4501216</v>
      </c>
      <c r="C1011" s="39" t="s">
        <v>1111</v>
      </c>
      <c r="D1011" s="41">
        <v>0</v>
      </c>
    </row>
    <row r="1012" spans="1:4" ht="22.5">
      <c r="A1012" s="38" t="s">
        <v>1000</v>
      </c>
      <c r="B1012" s="39">
        <v>4501217</v>
      </c>
      <c r="C1012" s="39" t="s">
        <v>1112</v>
      </c>
      <c r="D1012" s="41">
        <v>0</v>
      </c>
    </row>
    <row r="1013" spans="1:4" ht="33.75">
      <c r="A1013" s="38" t="s">
        <v>1000</v>
      </c>
      <c r="B1013" s="39">
        <v>4501218</v>
      </c>
      <c r="C1013" s="39" t="s">
        <v>1113</v>
      </c>
      <c r="D1013" s="41">
        <v>0</v>
      </c>
    </row>
    <row r="1014" spans="1:4" ht="11.25">
      <c r="A1014" s="38" t="s">
        <v>1000</v>
      </c>
      <c r="B1014" s="39">
        <v>4500286</v>
      </c>
      <c r="C1014" s="39" t="s">
        <v>491</v>
      </c>
      <c r="D1014" s="41">
        <v>382184</v>
      </c>
    </row>
    <row r="1015" spans="1:4" ht="11.25">
      <c r="A1015" s="38" t="s">
        <v>1000</v>
      </c>
      <c r="B1015" s="39">
        <v>4500287</v>
      </c>
      <c r="C1015" s="39" t="s">
        <v>492</v>
      </c>
      <c r="D1015" s="41">
        <v>0</v>
      </c>
    </row>
    <row r="1016" spans="1:4" ht="11.25">
      <c r="A1016" s="35">
        <v>52</v>
      </c>
      <c r="B1016" s="36" t="s">
        <v>48</v>
      </c>
      <c r="C1016" s="35" t="s">
        <v>1114</v>
      </c>
      <c r="D1016" s="37">
        <f>D778+D733</f>
        <v>643451792</v>
      </c>
    </row>
    <row r="1017" spans="1:4" ht="21">
      <c r="A1017" s="35">
        <v>54</v>
      </c>
      <c r="B1017" s="36" t="s">
        <v>1115</v>
      </c>
      <c r="C1017" s="35" t="s">
        <v>1116</v>
      </c>
      <c r="D1017" s="37">
        <f>D1018+D1020+D1023+D1025+D1029+D1030+D1031</f>
        <v>56509174</v>
      </c>
    </row>
    <row r="1018" spans="1:4" ht="11.25">
      <c r="A1018" s="38" t="s">
        <v>1000</v>
      </c>
      <c r="B1018" s="36" t="s">
        <v>1117</v>
      </c>
      <c r="C1018" s="36" t="s">
        <v>1118</v>
      </c>
      <c r="D1018" s="37">
        <f>D1019</f>
        <v>206505</v>
      </c>
    </row>
    <row r="1019" spans="1:4" ht="11.25">
      <c r="A1019" s="38" t="s">
        <v>1000</v>
      </c>
      <c r="B1019" s="39">
        <v>3100304</v>
      </c>
      <c r="C1019" s="39" t="s">
        <v>1119</v>
      </c>
      <c r="D1019" s="41">
        <v>206505</v>
      </c>
    </row>
    <row r="1020" spans="1:4" ht="11.25">
      <c r="A1020" s="38" t="s">
        <v>1000</v>
      </c>
      <c r="B1020" s="36" t="s">
        <v>1120</v>
      </c>
      <c r="C1020" s="36" t="s">
        <v>1121</v>
      </c>
      <c r="D1020" s="37">
        <f>D1021+D1022</f>
        <v>6007989</v>
      </c>
    </row>
    <row r="1021" spans="1:4" ht="11.25">
      <c r="A1021" s="38" t="s">
        <v>1000</v>
      </c>
      <c r="B1021" s="39">
        <v>3100349</v>
      </c>
      <c r="C1021" s="39" t="s">
        <v>1122</v>
      </c>
      <c r="D1021" s="41">
        <v>585743</v>
      </c>
    </row>
    <row r="1022" spans="1:4" ht="11.25">
      <c r="A1022" s="38" t="s">
        <v>1000</v>
      </c>
      <c r="B1022" s="39">
        <v>3100371</v>
      </c>
      <c r="C1022" s="39" t="s">
        <v>1123</v>
      </c>
      <c r="D1022" s="41">
        <v>5422246</v>
      </c>
    </row>
    <row r="1023" spans="1:4" ht="11.25">
      <c r="A1023" s="38" t="s">
        <v>1000</v>
      </c>
      <c r="B1023" s="36" t="s">
        <v>1124</v>
      </c>
      <c r="C1023" s="36" t="s">
        <v>1125</v>
      </c>
      <c r="D1023" s="37">
        <f>D1024</f>
        <v>7283546</v>
      </c>
    </row>
    <row r="1024" spans="1:4" ht="11.25">
      <c r="A1024" s="38" t="s">
        <v>1000</v>
      </c>
      <c r="B1024" s="39">
        <v>3100312</v>
      </c>
      <c r="C1024" s="39" t="s">
        <v>1126</v>
      </c>
      <c r="D1024" s="41">
        <v>7283546</v>
      </c>
    </row>
    <row r="1025" spans="1:4" ht="11.25">
      <c r="A1025" s="38" t="s">
        <v>1000</v>
      </c>
      <c r="B1025" s="36" t="s">
        <v>1127</v>
      </c>
      <c r="C1025" s="36" t="s">
        <v>1128</v>
      </c>
      <c r="D1025" s="37">
        <f>D1026+D1027</f>
        <v>42182587</v>
      </c>
    </row>
    <row r="1026" spans="1:4" ht="11.25">
      <c r="A1026" s="38" t="s">
        <v>1000</v>
      </c>
      <c r="B1026" s="39">
        <v>3100322</v>
      </c>
      <c r="C1026" s="39" t="s">
        <v>1129</v>
      </c>
      <c r="D1026" s="41">
        <v>42182587</v>
      </c>
    </row>
    <row r="1027" spans="1:4" ht="11.25">
      <c r="A1027" s="38" t="s">
        <v>1000</v>
      </c>
      <c r="B1027" s="39">
        <v>3102102</v>
      </c>
      <c r="C1027" s="39" t="s">
        <v>482</v>
      </c>
      <c r="D1027" s="41">
        <v>0</v>
      </c>
    </row>
    <row r="1028" spans="1:4" ht="11.25">
      <c r="A1028" s="43"/>
      <c r="B1028" s="35" t="s">
        <v>942</v>
      </c>
      <c r="C1028" s="43"/>
      <c r="D1028" s="43"/>
    </row>
    <row r="1029" spans="1:4" ht="11.25">
      <c r="A1029" s="38" t="s">
        <v>1000</v>
      </c>
      <c r="B1029" s="39">
        <v>3100351</v>
      </c>
      <c r="C1029" s="39" t="s">
        <v>1130</v>
      </c>
      <c r="D1029" s="41">
        <v>599504</v>
      </c>
    </row>
    <row r="1030" spans="1:214" ht="11.25">
      <c r="A1030" s="38" t="s">
        <v>1000</v>
      </c>
      <c r="B1030" s="39">
        <v>3100374</v>
      </c>
      <c r="C1030" s="39" t="s">
        <v>1131</v>
      </c>
      <c r="D1030" s="41">
        <v>229043</v>
      </c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  <c r="AA1030" s="46"/>
      <c r="AB1030" s="46"/>
      <c r="AC1030" s="46"/>
      <c r="AD1030" s="46"/>
      <c r="AE1030" s="46"/>
      <c r="AF1030" s="46"/>
      <c r="AG1030" s="46"/>
      <c r="AH1030" s="46"/>
      <c r="AI1030" s="46"/>
      <c r="AJ1030" s="46"/>
      <c r="AK1030" s="46"/>
      <c r="AL1030" s="46"/>
      <c r="AM1030" s="46"/>
      <c r="AN1030" s="46"/>
      <c r="AO1030" s="46"/>
      <c r="AP1030" s="46"/>
      <c r="AQ1030" s="46"/>
      <c r="AR1030" s="46"/>
      <c r="AS1030" s="46"/>
      <c r="AT1030" s="46"/>
      <c r="AU1030" s="46"/>
      <c r="AV1030" s="46"/>
      <c r="AW1030" s="46"/>
      <c r="AX1030" s="46"/>
      <c r="AY1030" s="46"/>
      <c r="AZ1030" s="46"/>
      <c r="BA1030" s="46"/>
      <c r="BB1030" s="46"/>
      <c r="BC1030" s="46"/>
      <c r="BD1030" s="46"/>
      <c r="BE1030" s="46"/>
      <c r="BF1030" s="46"/>
      <c r="BG1030" s="46"/>
      <c r="BH1030" s="46"/>
      <c r="BI1030" s="46"/>
      <c r="BJ1030" s="46"/>
      <c r="BK1030" s="46"/>
      <c r="BL1030" s="46"/>
      <c r="BM1030" s="46"/>
      <c r="BN1030" s="46"/>
      <c r="BO1030" s="46"/>
      <c r="BP1030" s="46"/>
      <c r="BQ1030" s="46"/>
      <c r="BR1030" s="46"/>
      <c r="BS1030" s="46"/>
      <c r="BT1030" s="46"/>
      <c r="BU1030" s="46"/>
      <c r="BV1030" s="46"/>
      <c r="BW1030" s="46"/>
      <c r="BX1030" s="46"/>
      <c r="BY1030" s="46"/>
      <c r="BZ1030" s="46"/>
      <c r="CA1030" s="46"/>
      <c r="CB1030" s="46"/>
      <c r="CC1030" s="46"/>
      <c r="CD1030" s="46"/>
      <c r="CE1030" s="46"/>
      <c r="CF1030" s="46"/>
      <c r="CG1030" s="46"/>
      <c r="CH1030" s="46"/>
      <c r="CI1030" s="46"/>
      <c r="CJ1030" s="46"/>
      <c r="CK1030" s="46"/>
      <c r="CL1030" s="46"/>
      <c r="CM1030" s="46"/>
      <c r="CN1030" s="46"/>
      <c r="CO1030" s="46"/>
      <c r="CP1030" s="46"/>
      <c r="CQ1030" s="46"/>
      <c r="CR1030" s="46"/>
      <c r="CS1030" s="46"/>
      <c r="CT1030" s="46"/>
      <c r="CU1030" s="46"/>
      <c r="CV1030" s="46"/>
      <c r="CW1030" s="46"/>
      <c r="CX1030" s="46"/>
      <c r="CY1030" s="46"/>
      <c r="CZ1030" s="46"/>
      <c r="DA1030" s="46"/>
      <c r="DB1030" s="46"/>
      <c r="DC1030" s="46"/>
      <c r="DD1030" s="46"/>
      <c r="DE1030" s="46"/>
      <c r="DF1030" s="46"/>
      <c r="DG1030" s="46"/>
      <c r="DH1030" s="46"/>
      <c r="DI1030" s="46"/>
      <c r="DJ1030" s="46"/>
      <c r="DK1030" s="46"/>
      <c r="DL1030" s="46"/>
      <c r="DM1030" s="46"/>
      <c r="DN1030" s="46"/>
      <c r="DO1030" s="46"/>
      <c r="DP1030" s="46"/>
      <c r="DQ1030" s="46"/>
      <c r="DR1030" s="46"/>
      <c r="DS1030" s="46"/>
      <c r="DT1030" s="46"/>
      <c r="DU1030" s="46"/>
      <c r="DV1030" s="46"/>
      <c r="DW1030" s="46"/>
      <c r="DX1030" s="46"/>
      <c r="DY1030" s="46"/>
      <c r="DZ1030" s="46"/>
      <c r="EA1030" s="46"/>
      <c r="EB1030" s="46"/>
      <c r="EC1030" s="46"/>
      <c r="ED1030" s="46"/>
      <c r="EE1030" s="46"/>
      <c r="EF1030" s="46"/>
      <c r="EG1030" s="46"/>
      <c r="EH1030" s="46"/>
      <c r="EI1030" s="46"/>
      <c r="EJ1030" s="46"/>
      <c r="EK1030" s="46"/>
      <c r="EL1030" s="46"/>
      <c r="EM1030" s="46"/>
      <c r="EN1030" s="46"/>
      <c r="EO1030" s="46"/>
      <c r="EP1030" s="46"/>
      <c r="EQ1030" s="46"/>
      <c r="ER1030" s="46"/>
      <c r="ES1030" s="46"/>
      <c r="ET1030" s="46"/>
      <c r="EU1030" s="46"/>
      <c r="EV1030" s="46"/>
      <c r="EW1030" s="46"/>
      <c r="EX1030" s="46"/>
      <c r="EY1030" s="46"/>
      <c r="EZ1030" s="46"/>
      <c r="FA1030" s="46"/>
      <c r="FB1030" s="46"/>
      <c r="FC1030" s="46"/>
      <c r="FD1030" s="46"/>
      <c r="FE1030" s="46"/>
      <c r="FF1030" s="46"/>
      <c r="FG1030" s="46"/>
      <c r="FH1030" s="46"/>
      <c r="FI1030" s="46"/>
      <c r="FJ1030" s="46"/>
      <c r="FK1030" s="46"/>
      <c r="FL1030" s="46"/>
      <c r="FM1030" s="46"/>
      <c r="FN1030" s="46"/>
      <c r="FO1030" s="46"/>
      <c r="FP1030" s="46"/>
      <c r="FQ1030" s="46"/>
      <c r="FR1030" s="46"/>
      <c r="FS1030" s="46"/>
      <c r="FT1030" s="46"/>
      <c r="FU1030" s="46"/>
      <c r="FV1030" s="46"/>
      <c r="FW1030" s="46"/>
      <c r="FX1030" s="46"/>
      <c r="FY1030" s="46"/>
      <c r="FZ1030" s="46"/>
      <c r="GA1030" s="46"/>
      <c r="GB1030" s="46"/>
      <c r="GC1030" s="46"/>
      <c r="GD1030" s="46"/>
      <c r="GE1030" s="46"/>
      <c r="GF1030" s="46"/>
      <c r="GG1030" s="46"/>
      <c r="GH1030" s="46"/>
      <c r="GI1030" s="46"/>
      <c r="GJ1030" s="46"/>
      <c r="GK1030" s="46"/>
      <c r="GL1030" s="46"/>
      <c r="GM1030" s="46"/>
      <c r="GN1030" s="46"/>
      <c r="GO1030" s="46"/>
      <c r="GP1030" s="46"/>
      <c r="GQ1030" s="46"/>
      <c r="GR1030" s="46"/>
      <c r="GS1030" s="46"/>
      <c r="GT1030" s="46"/>
      <c r="GU1030" s="46"/>
      <c r="GV1030" s="46"/>
      <c r="GW1030" s="46"/>
      <c r="GX1030" s="46"/>
      <c r="GY1030" s="46"/>
      <c r="GZ1030" s="46"/>
      <c r="HA1030" s="46"/>
      <c r="HB1030" s="46"/>
      <c r="HC1030" s="46"/>
      <c r="HD1030" s="46"/>
      <c r="HE1030" s="46"/>
      <c r="HF1030" s="46"/>
    </row>
    <row r="1031" spans="1:214" ht="11.25">
      <c r="A1031" s="38" t="s">
        <v>1000</v>
      </c>
      <c r="B1031" s="39">
        <v>3100389</v>
      </c>
      <c r="C1031" s="39" t="s">
        <v>1132</v>
      </c>
      <c r="D1031" s="41">
        <v>0</v>
      </c>
      <c r="E1031" s="47"/>
      <c r="F1031" s="48"/>
      <c r="G1031" s="47"/>
      <c r="H1031" s="47"/>
      <c r="I1031" s="47"/>
      <c r="J1031" s="48"/>
      <c r="K1031" s="47"/>
      <c r="L1031" s="47"/>
      <c r="M1031" s="48"/>
      <c r="N1031" s="47"/>
      <c r="O1031" s="47"/>
      <c r="P1031" s="48"/>
      <c r="Q1031" s="47"/>
      <c r="R1031" s="47"/>
      <c r="S1031" s="48"/>
      <c r="T1031" s="47"/>
      <c r="U1031" s="47"/>
      <c r="V1031" s="48"/>
      <c r="W1031" s="47"/>
      <c r="X1031" s="47"/>
      <c r="Y1031" s="48"/>
      <c r="Z1031" s="47"/>
      <c r="AA1031" s="47"/>
      <c r="AB1031" s="48"/>
      <c r="AC1031" s="47"/>
      <c r="AD1031" s="47"/>
      <c r="AE1031" s="48"/>
      <c r="AF1031" s="47"/>
      <c r="AG1031" s="47"/>
      <c r="AH1031" s="48"/>
      <c r="AI1031" s="47"/>
      <c r="AJ1031" s="47"/>
      <c r="AK1031" s="48"/>
      <c r="AL1031" s="47"/>
      <c r="AM1031" s="47"/>
      <c r="AN1031" s="48"/>
      <c r="AO1031" s="47"/>
      <c r="AP1031" s="47"/>
      <c r="AQ1031" s="48"/>
      <c r="AR1031" s="47"/>
      <c r="AS1031" s="47"/>
      <c r="AT1031" s="48"/>
      <c r="AU1031" s="47"/>
      <c r="AV1031" s="47"/>
      <c r="AW1031" s="48"/>
      <c r="AX1031" s="47"/>
      <c r="AY1031" s="47"/>
      <c r="AZ1031" s="48"/>
      <c r="BA1031" s="47"/>
      <c r="BB1031" s="47"/>
      <c r="BC1031" s="48"/>
      <c r="BD1031" s="47"/>
      <c r="BE1031" s="47"/>
      <c r="BF1031" s="48"/>
      <c r="BG1031" s="47"/>
      <c r="BH1031" s="47"/>
      <c r="BI1031" s="48"/>
      <c r="BJ1031" s="47"/>
      <c r="BK1031" s="47"/>
      <c r="BL1031" s="48"/>
      <c r="BM1031" s="47"/>
      <c r="BN1031" s="47"/>
      <c r="BO1031" s="48"/>
      <c r="BP1031" s="47"/>
      <c r="BQ1031" s="47"/>
      <c r="BR1031" s="48"/>
      <c r="BS1031" s="47"/>
      <c r="BT1031" s="47"/>
      <c r="BU1031" s="48"/>
      <c r="BV1031" s="47"/>
      <c r="BW1031" s="47"/>
      <c r="BX1031" s="48"/>
      <c r="BY1031" s="47"/>
      <c r="BZ1031" s="47"/>
      <c r="CA1031" s="48"/>
      <c r="CB1031" s="47"/>
      <c r="CC1031" s="47"/>
      <c r="CD1031" s="48"/>
      <c r="CE1031" s="47"/>
      <c r="CF1031" s="47"/>
      <c r="CG1031" s="48"/>
      <c r="CH1031" s="47"/>
      <c r="CI1031" s="47"/>
      <c r="CJ1031" s="48"/>
      <c r="CK1031" s="47"/>
      <c r="CL1031" s="47"/>
      <c r="CM1031" s="48"/>
      <c r="CN1031" s="47"/>
      <c r="CO1031" s="47"/>
      <c r="CP1031" s="48"/>
      <c r="CQ1031" s="47"/>
      <c r="CR1031" s="47"/>
      <c r="CS1031" s="48"/>
      <c r="CT1031" s="47"/>
      <c r="CU1031" s="47"/>
      <c r="CV1031" s="48"/>
      <c r="CW1031" s="47"/>
      <c r="CX1031" s="47"/>
      <c r="CY1031" s="48"/>
      <c r="CZ1031" s="47"/>
      <c r="DA1031" s="47"/>
      <c r="DB1031" s="48"/>
      <c r="DC1031" s="47"/>
      <c r="DD1031" s="47"/>
      <c r="DE1031" s="48"/>
      <c r="DF1031" s="47"/>
      <c r="DG1031" s="47"/>
      <c r="DH1031" s="48"/>
      <c r="DI1031" s="47"/>
      <c r="DJ1031" s="47"/>
      <c r="DK1031" s="48"/>
      <c r="DL1031" s="47"/>
      <c r="DM1031" s="47"/>
      <c r="DN1031" s="48"/>
      <c r="DO1031" s="47"/>
      <c r="DP1031" s="47"/>
      <c r="DQ1031" s="48"/>
      <c r="DR1031" s="47"/>
      <c r="DS1031" s="47"/>
      <c r="DT1031" s="48"/>
      <c r="DU1031" s="47"/>
      <c r="DV1031" s="47"/>
      <c r="DW1031" s="48"/>
      <c r="DX1031" s="47"/>
      <c r="DY1031" s="47"/>
      <c r="DZ1031" s="48"/>
      <c r="EA1031" s="47"/>
      <c r="EB1031" s="47"/>
      <c r="EC1031" s="48"/>
      <c r="ED1031" s="47"/>
      <c r="EE1031" s="47"/>
      <c r="EF1031" s="48"/>
      <c r="EG1031" s="47"/>
      <c r="EH1031" s="47"/>
      <c r="EI1031" s="48"/>
      <c r="EJ1031" s="47"/>
      <c r="EK1031" s="47"/>
      <c r="EL1031" s="48"/>
      <c r="EM1031" s="47"/>
      <c r="EN1031" s="47"/>
      <c r="EO1031" s="48"/>
      <c r="EP1031" s="47"/>
      <c r="EQ1031" s="47"/>
      <c r="ER1031" s="48"/>
      <c r="ES1031" s="47"/>
      <c r="ET1031" s="47"/>
      <c r="EU1031" s="48"/>
      <c r="EV1031" s="47"/>
      <c r="EW1031" s="47"/>
      <c r="EX1031" s="48"/>
      <c r="EY1031" s="47"/>
      <c r="EZ1031" s="47"/>
      <c r="FA1031" s="48"/>
      <c r="FB1031" s="47"/>
      <c r="FC1031" s="47"/>
      <c r="FD1031" s="48"/>
      <c r="FE1031" s="47"/>
      <c r="FF1031" s="47"/>
      <c r="FG1031" s="48"/>
      <c r="FH1031" s="47"/>
      <c r="FI1031" s="47"/>
      <c r="FJ1031" s="48"/>
      <c r="FK1031" s="47"/>
      <c r="FL1031" s="47"/>
      <c r="FM1031" s="48"/>
      <c r="FN1031" s="47"/>
      <c r="FO1031" s="47"/>
      <c r="FP1031" s="48"/>
      <c r="FQ1031" s="47"/>
      <c r="FR1031" s="47"/>
      <c r="FS1031" s="48"/>
      <c r="FT1031" s="47"/>
      <c r="FU1031" s="47"/>
      <c r="FV1031" s="48"/>
      <c r="FW1031" s="47"/>
      <c r="FX1031" s="47"/>
      <c r="FY1031" s="48"/>
      <c r="FZ1031" s="47"/>
      <c r="GA1031" s="47"/>
      <c r="GB1031" s="48"/>
      <c r="GC1031" s="47"/>
      <c r="GD1031" s="47"/>
      <c r="GE1031" s="48"/>
      <c r="GF1031" s="47"/>
      <c r="GG1031" s="47"/>
      <c r="GH1031" s="48"/>
      <c r="GI1031" s="47"/>
      <c r="GJ1031" s="47"/>
      <c r="GK1031" s="48"/>
      <c r="GL1031" s="47"/>
      <c r="GM1031" s="47"/>
      <c r="GN1031" s="48"/>
      <c r="GO1031" s="47"/>
      <c r="GP1031" s="47"/>
      <c r="GQ1031" s="48"/>
      <c r="GR1031" s="47"/>
      <c r="GS1031" s="47"/>
      <c r="GT1031" s="48"/>
      <c r="GU1031" s="47"/>
      <c r="GV1031" s="47"/>
      <c r="GW1031" s="48"/>
      <c r="GX1031" s="47"/>
      <c r="GY1031" s="47"/>
      <c r="GZ1031" s="48"/>
      <c r="HA1031" s="47"/>
      <c r="HB1031" s="47"/>
      <c r="HC1031" s="48"/>
      <c r="HD1031" s="47"/>
      <c r="HE1031" s="47"/>
      <c r="HF1031" s="48"/>
    </row>
    <row r="1032" spans="1:214" ht="21">
      <c r="A1032" s="35">
        <v>55</v>
      </c>
      <c r="B1032" s="36" t="s">
        <v>1133</v>
      </c>
      <c r="C1032" s="35" t="s">
        <v>1134</v>
      </c>
      <c r="D1032" s="37">
        <f>SUM(D993,D994)-SUM(D1016,D1017)</f>
        <v>134411063</v>
      </c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  <c r="AA1032" s="46"/>
      <c r="AB1032" s="46"/>
      <c r="AC1032" s="46"/>
      <c r="AD1032" s="46"/>
      <c r="AE1032" s="46"/>
      <c r="AF1032" s="46"/>
      <c r="AG1032" s="46"/>
      <c r="AH1032" s="46"/>
      <c r="AI1032" s="46"/>
      <c r="AJ1032" s="46"/>
      <c r="AK1032" s="46"/>
      <c r="AL1032" s="46"/>
      <c r="AM1032" s="46"/>
      <c r="AN1032" s="46"/>
      <c r="AO1032" s="46"/>
      <c r="AP1032" s="46"/>
      <c r="AQ1032" s="46"/>
      <c r="AR1032" s="46"/>
      <c r="AS1032" s="46"/>
      <c r="AT1032" s="46"/>
      <c r="AU1032" s="46"/>
      <c r="AV1032" s="46"/>
      <c r="AW1032" s="46"/>
      <c r="AX1032" s="46"/>
      <c r="AY1032" s="46"/>
      <c r="AZ1032" s="46"/>
      <c r="BA1032" s="46"/>
      <c r="BB1032" s="46"/>
      <c r="BC1032" s="46"/>
      <c r="BD1032" s="46"/>
      <c r="BE1032" s="46"/>
      <c r="BF1032" s="46"/>
      <c r="BG1032" s="46"/>
      <c r="BH1032" s="46"/>
      <c r="BI1032" s="46"/>
      <c r="BJ1032" s="46"/>
      <c r="BK1032" s="46"/>
      <c r="BL1032" s="46"/>
      <c r="BM1032" s="46"/>
      <c r="BN1032" s="46"/>
      <c r="BO1032" s="46"/>
      <c r="BP1032" s="46"/>
      <c r="BQ1032" s="46"/>
      <c r="BR1032" s="46"/>
      <c r="BS1032" s="46"/>
      <c r="BT1032" s="46"/>
      <c r="BU1032" s="46"/>
      <c r="BV1032" s="46"/>
      <c r="BW1032" s="46"/>
      <c r="BX1032" s="46"/>
      <c r="BY1032" s="46"/>
      <c r="BZ1032" s="46"/>
      <c r="CA1032" s="46"/>
      <c r="CB1032" s="46"/>
      <c r="CC1032" s="46"/>
      <c r="CD1032" s="46"/>
      <c r="CE1032" s="46"/>
      <c r="CF1032" s="46"/>
      <c r="CG1032" s="46"/>
      <c r="CH1032" s="46"/>
      <c r="CI1032" s="46"/>
      <c r="CJ1032" s="46"/>
      <c r="CK1032" s="46"/>
      <c r="CL1032" s="46"/>
      <c r="CM1032" s="46"/>
      <c r="CN1032" s="46"/>
      <c r="CO1032" s="46"/>
      <c r="CP1032" s="46"/>
      <c r="CQ1032" s="46"/>
      <c r="CR1032" s="46"/>
      <c r="CS1032" s="46"/>
      <c r="CT1032" s="46"/>
      <c r="CU1032" s="46"/>
      <c r="CV1032" s="46"/>
      <c r="CW1032" s="46"/>
      <c r="CX1032" s="46"/>
      <c r="CY1032" s="46"/>
      <c r="CZ1032" s="46"/>
      <c r="DA1032" s="46"/>
      <c r="DB1032" s="46"/>
      <c r="DC1032" s="46"/>
      <c r="DD1032" s="46"/>
      <c r="DE1032" s="46"/>
      <c r="DF1032" s="46"/>
      <c r="DG1032" s="46"/>
      <c r="DH1032" s="46"/>
      <c r="DI1032" s="46"/>
      <c r="DJ1032" s="46"/>
      <c r="DK1032" s="46"/>
      <c r="DL1032" s="46"/>
      <c r="DM1032" s="46"/>
      <c r="DN1032" s="46"/>
      <c r="DO1032" s="46"/>
      <c r="DP1032" s="46"/>
      <c r="DQ1032" s="46"/>
      <c r="DR1032" s="46"/>
      <c r="DS1032" s="46"/>
      <c r="DT1032" s="46"/>
      <c r="DU1032" s="46"/>
      <c r="DV1032" s="46"/>
      <c r="DW1032" s="46"/>
      <c r="DX1032" s="46"/>
      <c r="DY1032" s="46"/>
      <c r="DZ1032" s="46"/>
      <c r="EA1032" s="46"/>
      <c r="EB1032" s="46"/>
      <c r="EC1032" s="46"/>
      <c r="ED1032" s="46"/>
      <c r="EE1032" s="46"/>
      <c r="EF1032" s="46"/>
      <c r="EG1032" s="46"/>
      <c r="EH1032" s="46"/>
      <c r="EI1032" s="46"/>
      <c r="EJ1032" s="46"/>
      <c r="EK1032" s="46"/>
      <c r="EL1032" s="46"/>
      <c r="EM1032" s="46"/>
      <c r="EN1032" s="46"/>
      <c r="EO1032" s="46"/>
      <c r="EP1032" s="46"/>
      <c r="EQ1032" s="46"/>
      <c r="ER1032" s="46"/>
      <c r="ES1032" s="46"/>
      <c r="ET1032" s="46"/>
      <c r="EU1032" s="46"/>
      <c r="EV1032" s="46"/>
      <c r="EW1032" s="46"/>
      <c r="EX1032" s="46"/>
      <c r="EY1032" s="46"/>
      <c r="EZ1032" s="46"/>
      <c r="FA1032" s="46"/>
      <c r="FB1032" s="46"/>
      <c r="FC1032" s="46"/>
      <c r="FD1032" s="46"/>
      <c r="FE1032" s="46"/>
      <c r="FF1032" s="46"/>
      <c r="FG1032" s="46"/>
      <c r="FH1032" s="46"/>
      <c r="FI1032" s="46"/>
      <c r="FJ1032" s="46"/>
      <c r="FK1032" s="46"/>
      <c r="FL1032" s="46"/>
      <c r="FM1032" s="46"/>
      <c r="FN1032" s="46"/>
      <c r="FO1032" s="46"/>
      <c r="FP1032" s="46"/>
      <c r="FQ1032" s="46"/>
      <c r="FR1032" s="46"/>
      <c r="FS1032" s="46"/>
      <c r="FT1032" s="46"/>
      <c r="FU1032" s="46"/>
      <c r="FV1032" s="46"/>
      <c r="FW1032" s="46"/>
      <c r="FX1032" s="46"/>
      <c r="FY1032" s="46"/>
      <c r="FZ1032" s="46"/>
      <c r="GA1032" s="46"/>
      <c r="GB1032" s="46"/>
      <c r="GC1032" s="46"/>
      <c r="GD1032" s="46"/>
      <c r="GE1032" s="46"/>
      <c r="GF1032" s="46"/>
      <c r="GG1032" s="46"/>
      <c r="GH1032" s="46"/>
      <c r="GI1032" s="46"/>
      <c r="GJ1032" s="46"/>
      <c r="GK1032" s="46"/>
      <c r="GL1032" s="46"/>
      <c r="GM1032" s="46"/>
      <c r="GN1032" s="46"/>
      <c r="GO1032" s="46"/>
      <c r="GP1032" s="46"/>
      <c r="GQ1032" s="46"/>
      <c r="GR1032" s="46"/>
      <c r="GS1032" s="46"/>
      <c r="GT1032" s="46"/>
      <c r="GU1032" s="46"/>
      <c r="GV1032" s="46"/>
      <c r="GW1032" s="46"/>
      <c r="GX1032" s="46"/>
      <c r="GY1032" s="46"/>
      <c r="GZ1032" s="46"/>
      <c r="HA1032" s="46"/>
      <c r="HB1032" s="46"/>
      <c r="HC1032" s="46"/>
      <c r="HD1032" s="46"/>
      <c r="HE1032" s="46"/>
      <c r="HF1032" s="46"/>
    </row>
    <row r="1033" spans="1:214" ht="11.25">
      <c r="A1033" s="35">
        <v>56</v>
      </c>
      <c r="B1033" s="36" t="s">
        <v>1135</v>
      </c>
      <c r="C1033" s="35" t="s">
        <v>1136</v>
      </c>
      <c r="D1033" s="37">
        <f>SUM(D1034:D1035)+SUM(D1036)+SUM(D1037:D1040)+SUM(D1041:D1052)</f>
        <v>20755436</v>
      </c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  <c r="AA1033" s="46"/>
      <c r="AB1033" s="46"/>
      <c r="AC1033" s="46"/>
      <c r="AD1033" s="46"/>
      <c r="AE1033" s="46"/>
      <c r="AF1033" s="46"/>
      <c r="AG1033" s="46"/>
      <c r="AH1033" s="46"/>
      <c r="AI1033" s="46"/>
      <c r="AJ1033" s="46"/>
      <c r="AK1033" s="46"/>
      <c r="AL1033" s="46"/>
      <c r="AM1033" s="46"/>
      <c r="AN1033" s="46"/>
      <c r="AO1033" s="46"/>
      <c r="AP1033" s="46"/>
      <c r="AQ1033" s="46"/>
      <c r="AR1033" s="46"/>
      <c r="AS1033" s="46"/>
      <c r="AT1033" s="46"/>
      <c r="AU1033" s="46"/>
      <c r="AV1033" s="46"/>
      <c r="AW1033" s="46"/>
      <c r="AX1033" s="46"/>
      <c r="AY1033" s="46"/>
      <c r="AZ1033" s="46"/>
      <c r="BA1033" s="46"/>
      <c r="BB1033" s="46"/>
      <c r="BC1033" s="46"/>
      <c r="BD1033" s="46"/>
      <c r="BE1033" s="46"/>
      <c r="BF1033" s="46"/>
      <c r="BG1033" s="46"/>
      <c r="BH1033" s="46"/>
      <c r="BI1033" s="46"/>
      <c r="BJ1033" s="46"/>
      <c r="BK1033" s="46"/>
      <c r="BL1033" s="46"/>
      <c r="BM1033" s="46"/>
      <c r="BN1033" s="46"/>
      <c r="BO1033" s="46"/>
      <c r="BP1033" s="46"/>
      <c r="BQ1033" s="46"/>
      <c r="BR1033" s="46"/>
      <c r="BS1033" s="46"/>
      <c r="BT1033" s="46"/>
      <c r="BU1033" s="46"/>
      <c r="BV1033" s="46"/>
      <c r="BW1033" s="46"/>
      <c r="BX1033" s="46"/>
      <c r="BY1033" s="46"/>
      <c r="BZ1033" s="46"/>
      <c r="CA1033" s="46"/>
      <c r="CB1033" s="46"/>
      <c r="CC1033" s="46"/>
      <c r="CD1033" s="46"/>
      <c r="CE1033" s="46"/>
      <c r="CF1033" s="46"/>
      <c r="CG1033" s="46"/>
      <c r="CH1033" s="46"/>
      <c r="CI1033" s="46"/>
      <c r="CJ1033" s="46"/>
      <c r="CK1033" s="46"/>
      <c r="CL1033" s="46"/>
      <c r="CM1033" s="46"/>
      <c r="CN1033" s="46"/>
      <c r="CO1033" s="46"/>
      <c r="CP1033" s="46"/>
      <c r="CQ1033" s="46"/>
      <c r="CR1033" s="46"/>
      <c r="CS1033" s="46"/>
      <c r="CT1033" s="46"/>
      <c r="CU1033" s="46"/>
      <c r="CV1033" s="46"/>
      <c r="CW1033" s="46"/>
      <c r="CX1033" s="46"/>
      <c r="CY1033" s="46"/>
      <c r="CZ1033" s="46"/>
      <c r="DA1033" s="46"/>
      <c r="DB1033" s="46"/>
      <c r="DC1033" s="46"/>
      <c r="DD1033" s="46"/>
      <c r="DE1033" s="46"/>
      <c r="DF1033" s="46"/>
      <c r="DG1033" s="46"/>
      <c r="DH1033" s="46"/>
      <c r="DI1033" s="46"/>
      <c r="DJ1033" s="46"/>
      <c r="DK1033" s="46"/>
      <c r="DL1033" s="46"/>
      <c r="DM1033" s="46"/>
      <c r="DN1033" s="46"/>
      <c r="DO1033" s="46"/>
      <c r="DP1033" s="46"/>
      <c r="DQ1033" s="46"/>
      <c r="DR1033" s="46"/>
      <c r="DS1033" s="46"/>
      <c r="DT1033" s="46"/>
      <c r="DU1033" s="46"/>
      <c r="DV1033" s="46"/>
      <c r="DW1033" s="46"/>
      <c r="DX1033" s="46"/>
      <c r="DY1033" s="46"/>
      <c r="DZ1033" s="46"/>
      <c r="EA1033" s="46"/>
      <c r="EB1033" s="46"/>
      <c r="EC1033" s="46"/>
      <c r="ED1033" s="46"/>
      <c r="EE1033" s="46"/>
      <c r="EF1033" s="46"/>
      <c r="EG1033" s="46"/>
      <c r="EH1033" s="46"/>
      <c r="EI1033" s="46"/>
      <c r="EJ1033" s="46"/>
      <c r="EK1033" s="46"/>
      <c r="EL1033" s="46"/>
      <c r="EM1033" s="46"/>
      <c r="EN1033" s="46"/>
      <c r="EO1033" s="46"/>
      <c r="EP1033" s="46"/>
      <c r="EQ1033" s="46"/>
      <c r="ER1033" s="46"/>
      <c r="ES1033" s="46"/>
      <c r="ET1033" s="46"/>
      <c r="EU1033" s="46"/>
      <c r="EV1033" s="46"/>
      <c r="EW1033" s="46"/>
      <c r="EX1033" s="46"/>
      <c r="EY1033" s="46"/>
      <c r="EZ1033" s="46"/>
      <c r="FA1033" s="46"/>
      <c r="FB1033" s="46"/>
      <c r="FC1033" s="46"/>
      <c r="FD1033" s="46"/>
      <c r="FE1033" s="46"/>
      <c r="FF1033" s="46"/>
      <c r="FG1033" s="46"/>
      <c r="FH1033" s="46"/>
      <c r="FI1033" s="46"/>
      <c r="FJ1033" s="46"/>
      <c r="FK1033" s="46"/>
      <c r="FL1033" s="46"/>
      <c r="FM1033" s="46"/>
      <c r="FN1033" s="46"/>
      <c r="FO1033" s="46"/>
      <c r="FP1033" s="46"/>
      <c r="FQ1033" s="46"/>
      <c r="FR1033" s="46"/>
      <c r="FS1033" s="46"/>
      <c r="FT1033" s="46"/>
      <c r="FU1033" s="46"/>
      <c r="FV1033" s="46"/>
      <c r="FW1033" s="46"/>
      <c r="FX1033" s="46"/>
      <c r="FY1033" s="46"/>
      <c r="FZ1033" s="46"/>
      <c r="GA1033" s="46"/>
      <c r="GB1033" s="46"/>
      <c r="GC1033" s="46"/>
      <c r="GD1033" s="46"/>
      <c r="GE1033" s="46"/>
      <c r="GF1033" s="46"/>
      <c r="GG1033" s="46"/>
      <c r="GH1033" s="46"/>
      <c r="GI1033" s="46"/>
      <c r="GJ1033" s="46"/>
      <c r="GK1033" s="46"/>
      <c r="GL1033" s="46"/>
      <c r="GM1033" s="46"/>
      <c r="GN1033" s="46"/>
      <c r="GO1033" s="46"/>
      <c r="GP1033" s="46"/>
      <c r="GQ1033" s="46"/>
      <c r="GR1033" s="46"/>
      <c r="GS1033" s="46"/>
      <c r="GT1033" s="46"/>
      <c r="GU1033" s="46"/>
      <c r="GV1033" s="46"/>
      <c r="GW1033" s="46"/>
      <c r="GX1033" s="46"/>
      <c r="GY1033" s="46"/>
      <c r="GZ1033" s="46"/>
      <c r="HA1033" s="46"/>
      <c r="HB1033" s="46"/>
      <c r="HC1033" s="46"/>
      <c r="HD1033" s="46"/>
      <c r="HE1033" s="46"/>
      <c r="HF1033" s="46"/>
    </row>
    <row r="1034" spans="1:214" ht="11.25">
      <c r="A1034" s="38" t="s">
        <v>1000</v>
      </c>
      <c r="B1034" s="39">
        <v>4500203</v>
      </c>
      <c r="C1034" s="39" t="s">
        <v>1137</v>
      </c>
      <c r="D1034" s="41">
        <v>69531</v>
      </c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  <c r="AA1034" s="46"/>
      <c r="AB1034" s="46"/>
      <c r="AC1034" s="46"/>
      <c r="AD1034" s="46"/>
      <c r="AE1034" s="46"/>
      <c r="AF1034" s="46"/>
      <c r="AG1034" s="46"/>
      <c r="AH1034" s="46"/>
      <c r="AI1034" s="46"/>
      <c r="AJ1034" s="46"/>
      <c r="AK1034" s="46"/>
      <c r="AL1034" s="46"/>
      <c r="AM1034" s="46"/>
      <c r="AN1034" s="46"/>
      <c r="AO1034" s="46"/>
      <c r="AP1034" s="46"/>
      <c r="AQ1034" s="46"/>
      <c r="AR1034" s="46"/>
      <c r="AS1034" s="46"/>
      <c r="AT1034" s="46"/>
      <c r="AU1034" s="46"/>
      <c r="AV1034" s="46"/>
      <c r="AW1034" s="46"/>
      <c r="AX1034" s="46"/>
      <c r="AY1034" s="46"/>
      <c r="AZ1034" s="46"/>
      <c r="BA1034" s="46"/>
      <c r="BB1034" s="46"/>
      <c r="BC1034" s="46"/>
      <c r="BD1034" s="46"/>
      <c r="BE1034" s="46"/>
      <c r="BF1034" s="46"/>
      <c r="BG1034" s="46"/>
      <c r="BH1034" s="46"/>
      <c r="BI1034" s="46"/>
      <c r="BJ1034" s="46"/>
      <c r="BK1034" s="46"/>
      <c r="BL1034" s="46"/>
      <c r="BM1034" s="46"/>
      <c r="BN1034" s="46"/>
      <c r="BO1034" s="46"/>
      <c r="BP1034" s="46"/>
      <c r="BQ1034" s="46"/>
      <c r="BR1034" s="46"/>
      <c r="BS1034" s="46"/>
      <c r="BT1034" s="46"/>
      <c r="BU1034" s="46"/>
      <c r="BV1034" s="46"/>
      <c r="BW1034" s="46"/>
      <c r="BX1034" s="46"/>
      <c r="BY1034" s="46"/>
      <c r="BZ1034" s="46"/>
      <c r="CA1034" s="46"/>
      <c r="CB1034" s="46"/>
      <c r="CC1034" s="46"/>
      <c r="CD1034" s="46"/>
      <c r="CE1034" s="46"/>
      <c r="CF1034" s="46"/>
      <c r="CG1034" s="46"/>
      <c r="CH1034" s="46"/>
      <c r="CI1034" s="46"/>
      <c r="CJ1034" s="46"/>
      <c r="CK1034" s="46"/>
      <c r="CL1034" s="46"/>
      <c r="CM1034" s="46"/>
      <c r="CN1034" s="46"/>
      <c r="CO1034" s="46"/>
      <c r="CP1034" s="46"/>
      <c r="CQ1034" s="46"/>
      <c r="CR1034" s="46"/>
      <c r="CS1034" s="46"/>
      <c r="CT1034" s="46"/>
      <c r="CU1034" s="46"/>
      <c r="CV1034" s="46"/>
      <c r="CW1034" s="46"/>
      <c r="CX1034" s="46"/>
      <c r="CY1034" s="46"/>
      <c r="CZ1034" s="46"/>
      <c r="DA1034" s="46"/>
      <c r="DB1034" s="46"/>
      <c r="DC1034" s="46"/>
      <c r="DD1034" s="46"/>
      <c r="DE1034" s="46"/>
      <c r="DF1034" s="46"/>
      <c r="DG1034" s="46"/>
      <c r="DH1034" s="46"/>
      <c r="DI1034" s="46"/>
      <c r="DJ1034" s="46"/>
      <c r="DK1034" s="46"/>
      <c r="DL1034" s="46"/>
      <c r="DM1034" s="46"/>
      <c r="DN1034" s="46"/>
      <c r="DO1034" s="46"/>
      <c r="DP1034" s="46"/>
      <c r="DQ1034" s="46"/>
      <c r="DR1034" s="46"/>
      <c r="DS1034" s="46"/>
      <c r="DT1034" s="46"/>
      <c r="DU1034" s="46"/>
      <c r="DV1034" s="46"/>
      <c r="DW1034" s="46"/>
      <c r="DX1034" s="46"/>
      <c r="DY1034" s="46"/>
      <c r="DZ1034" s="46"/>
      <c r="EA1034" s="46"/>
      <c r="EB1034" s="46"/>
      <c r="EC1034" s="46"/>
      <c r="ED1034" s="46"/>
      <c r="EE1034" s="46"/>
      <c r="EF1034" s="46"/>
      <c r="EG1034" s="46"/>
      <c r="EH1034" s="46"/>
      <c r="EI1034" s="46"/>
      <c r="EJ1034" s="46"/>
      <c r="EK1034" s="46"/>
      <c r="EL1034" s="46"/>
      <c r="EM1034" s="46"/>
      <c r="EN1034" s="46"/>
      <c r="EO1034" s="46"/>
      <c r="EP1034" s="46"/>
      <c r="EQ1034" s="46"/>
      <c r="ER1034" s="46"/>
      <c r="ES1034" s="46"/>
      <c r="ET1034" s="46"/>
      <c r="EU1034" s="46"/>
      <c r="EV1034" s="46"/>
      <c r="EW1034" s="46"/>
      <c r="EX1034" s="46"/>
      <c r="EY1034" s="46"/>
      <c r="EZ1034" s="46"/>
      <c r="FA1034" s="46"/>
      <c r="FB1034" s="46"/>
      <c r="FC1034" s="46"/>
      <c r="FD1034" s="46"/>
      <c r="FE1034" s="46"/>
      <c r="FF1034" s="46"/>
      <c r="FG1034" s="46"/>
      <c r="FH1034" s="46"/>
      <c r="FI1034" s="46"/>
      <c r="FJ1034" s="46"/>
      <c r="FK1034" s="46"/>
      <c r="FL1034" s="46"/>
      <c r="FM1034" s="46"/>
      <c r="FN1034" s="46"/>
      <c r="FO1034" s="46"/>
      <c r="FP1034" s="46"/>
      <c r="FQ1034" s="46"/>
      <c r="FR1034" s="46"/>
      <c r="FS1034" s="46"/>
      <c r="FT1034" s="46"/>
      <c r="FU1034" s="46"/>
      <c r="FV1034" s="46"/>
      <c r="FW1034" s="46"/>
      <c r="FX1034" s="46"/>
      <c r="FY1034" s="46"/>
      <c r="FZ1034" s="46"/>
      <c r="GA1034" s="46"/>
      <c r="GB1034" s="46"/>
      <c r="GC1034" s="46"/>
      <c r="GD1034" s="46"/>
      <c r="GE1034" s="46"/>
      <c r="GF1034" s="46"/>
      <c r="GG1034" s="46"/>
      <c r="GH1034" s="46"/>
      <c r="GI1034" s="46"/>
      <c r="GJ1034" s="46"/>
      <c r="GK1034" s="46"/>
      <c r="GL1034" s="46"/>
      <c r="GM1034" s="46"/>
      <c r="GN1034" s="46"/>
      <c r="GO1034" s="46"/>
      <c r="GP1034" s="46"/>
      <c r="GQ1034" s="46"/>
      <c r="GR1034" s="46"/>
      <c r="GS1034" s="46"/>
      <c r="GT1034" s="46"/>
      <c r="GU1034" s="46"/>
      <c r="GV1034" s="46"/>
      <c r="GW1034" s="46"/>
      <c r="GX1034" s="46"/>
      <c r="GY1034" s="46"/>
      <c r="GZ1034" s="46"/>
      <c r="HA1034" s="46"/>
      <c r="HB1034" s="46"/>
      <c r="HC1034" s="46"/>
      <c r="HD1034" s="46"/>
      <c r="HE1034" s="46"/>
      <c r="HF1034" s="46"/>
    </row>
    <row r="1035" spans="1:214" ht="11.25">
      <c r="A1035" s="38" t="s">
        <v>1000</v>
      </c>
      <c r="B1035" s="39">
        <v>4500205</v>
      </c>
      <c r="C1035" s="39" t="s">
        <v>1138</v>
      </c>
      <c r="D1035" s="41">
        <v>3035274</v>
      </c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  <c r="AA1035" s="46"/>
      <c r="AB1035" s="46"/>
      <c r="AC1035" s="46"/>
      <c r="AD1035" s="46"/>
      <c r="AE1035" s="46"/>
      <c r="AF1035" s="46"/>
      <c r="AG1035" s="46"/>
      <c r="AH1035" s="46"/>
      <c r="AI1035" s="46"/>
      <c r="AJ1035" s="46"/>
      <c r="AK1035" s="46"/>
      <c r="AL1035" s="46"/>
      <c r="AM1035" s="46"/>
      <c r="AN1035" s="46"/>
      <c r="AO1035" s="46"/>
      <c r="AP1035" s="46"/>
      <c r="AQ1035" s="46"/>
      <c r="AR1035" s="46"/>
      <c r="AS1035" s="46"/>
      <c r="AT1035" s="46"/>
      <c r="AU1035" s="46"/>
      <c r="AV1035" s="46"/>
      <c r="AW1035" s="46"/>
      <c r="AX1035" s="46"/>
      <c r="AY1035" s="46"/>
      <c r="AZ1035" s="46"/>
      <c r="BA1035" s="46"/>
      <c r="BB1035" s="46"/>
      <c r="BC1035" s="46"/>
      <c r="BD1035" s="46"/>
      <c r="BE1035" s="46"/>
      <c r="BF1035" s="46"/>
      <c r="BG1035" s="46"/>
      <c r="BH1035" s="46"/>
      <c r="BI1035" s="46"/>
      <c r="BJ1035" s="46"/>
      <c r="BK1035" s="46"/>
      <c r="BL1035" s="46"/>
      <c r="BM1035" s="46"/>
      <c r="BN1035" s="46"/>
      <c r="BO1035" s="46"/>
      <c r="BP1035" s="46"/>
      <c r="BQ1035" s="46"/>
      <c r="BR1035" s="46"/>
      <c r="BS1035" s="46"/>
      <c r="BT1035" s="46"/>
      <c r="BU1035" s="46"/>
      <c r="BV1035" s="46"/>
      <c r="BW1035" s="46"/>
      <c r="BX1035" s="46"/>
      <c r="BY1035" s="46"/>
      <c r="BZ1035" s="46"/>
      <c r="CA1035" s="46"/>
      <c r="CB1035" s="46"/>
      <c r="CC1035" s="46"/>
      <c r="CD1035" s="46"/>
      <c r="CE1035" s="46"/>
      <c r="CF1035" s="46"/>
      <c r="CG1035" s="46"/>
      <c r="CH1035" s="46"/>
      <c r="CI1035" s="46"/>
      <c r="CJ1035" s="46"/>
      <c r="CK1035" s="46"/>
      <c r="CL1035" s="46"/>
      <c r="CM1035" s="46"/>
      <c r="CN1035" s="46"/>
      <c r="CO1035" s="46"/>
      <c r="CP1035" s="46"/>
      <c r="CQ1035" s="46"/>
      <c r="CR1035" s="46"/>
      <c r="CS1035" s="46"/>
      <c r="CT1035" s="46"/>
      <c r="CU1035" s="46"/>
      <c r="CV1035" s="46"/>
      <c r="CW1035" s="46"/>
      <c r="CX1035" s="46"/>
      <c r="CY1035" s="46"/>
      <c r="CZ1035" s="46"/>
      <c r="DA1035" s="46"/>
      <c r="DB1035" s="46"/>
      <c r="DC1035" s="46"/>
      <c r="DD1035" s="46"/>
      <c r="DE1035" s="46"/>
      <c r="DF1035" s="46"/>
      <c r="DG1035" s="46"/>
      <c r="DH1035" s="46"/>
      <c r="DI1035" s="46"/>
      <c r="DJ1035" s="46"/>
      <c r="DK1035" s="46"/>
      <c r="DL1035" s="46"/>
      <c r="DM1035" s="46"/>
      <c r="DN1035" s="46"/>
      <c r="DO1035" s="46"/>
      <c r="DP1035" s="46"/>
      <c r="DQ1035" s="46"/>
      <c r="DR1035" s="46"/>
      <c r="DS1035" s="46"/>
      <c r="DT1035" s="46"/>
      <c r="DU1035" s="46"/>
      <c r="DV1035" s="46"/>
      <c r="DW1035" s="46"/>
      <c r="DX1035" s="46"/>
      <c r="DY1035" s="46"/>
      <c r="DZ1035" s="46"/>
      <c r="EA1035" s="46"/>
      <c r="EB1035" s="46"/>
      <c r="EC1035" s="46"/>
      <c r="ED1035" s="46"/>
      <c r="EE1035" s="46"/>
      <c r="EF1035" s="46"/>
      <c r="EG1035" s="46"/>
      <c r="EH1035" s="46"/>
      <c r="EI1035" s="46"/>
      <c r="EJ1035" s="46"/>
      <c r="EK1035" s="46"/>
      <c r="EL1035" s="46"/>
      <c r="EM1035" s="46"/>
      <c r="EN1035" s="46"/>
      <c r="EO1035" s="46"/>
      <c r="EP1035" s="46"/>
      <c r="EQ1035" s="46"/>
      <c r="ER1035" s="46"/>
      <c r="ES1035" s="46"/>
      <c r="ET1035" s="46"/>
      <c r="EU1035" s="46"/>
      <c r="EV1035" s="46"/>
      <c r="EW1035" s="46"/>
      <c r="EX1035" s="46"/>
      <c r="EY1035" s="46"/>
      <c r="EZ1035" s="46"/>
      <c r="FA1035" s="46"/>
      <c r="FB1035" s="46"/>
      <c r="FC1035" s="46"/>
      <c r="FD1035" s="46"/>
      <c r="FE1035" s="46"/>
      <c r="FF1035" s="46"/>
      <c r="FG1035" s="46"/>
      <c r="FH1035" s="46"/>
      <c r="FI1035" s="46"/>
      <c r="FJ1035" s="46"/>
      <c r="FK1035" s="46"/>
      <c r="FL1035" s="46"/>
      <c r="FM1035" s="46"/>
      <c r="FN1035" s="46"/>
      <c r="FO1035" s="46"/>
      <c r="FP1035" s="46"/>
      <c r="FQ1035" s="46"/>
      <c r="FR1035" s="46"/>
      <c r="FS1035" s="46"/>
      <c r="FT1035" s="46"/>
      <c r="FU1035" s="46"/>
      <c r="FV1035" s="46"/>
      <c r="FW1035" s="46"/>
      <c r="FX1035" s="46"/>
      <c r="FY1035" s="46"/>
      <c r="FZ1035" s="46"/>
      <c r="GA1035" s="46"/>
      <c r="GB1035" s="46"/>
      <c r="GC1035" s="46"/>
      <c r="GD1035" s="46"/>
      <c r="GE1035" s="46"/>
      <c r="GF1035" s="46"/>
      <c r="GG1035" s="46"/>
      <c r="GH1035" s="46"/>
      <c r="GI1035" s="46"/>
      <c r="GJ1035" s="46"/>
      <c r="GK1035" s="46"/>
      <c r="GL1035" s="46"/>
      <c r="GM1035" s="46"/>
      <c r="GN1035" s="46"/>
      <c r="GO1035" s="46"/>
      <c r="GP1035" s="46"/>
      <c r="GQ1035" s="46"/>
      <c r="GR1035" s="46"/>
      <c r="GS1035" s="46"/>
      <c r="GT1035" s="46"/>
      <c r="GU1035" s="46"/>
      <c r="GV1035" s="46"/>
      <c r="GW1035" s="46"/>
      <c r="GX1035" s="46"/>
      <c r="GY1035" s="46"/>
      <c r="GZ1035" s="46"/>
      <c r="HA1035" s="46"/>
      <c r="HB1035" s="46"/>
      <c r="HC1035" s="46"/>
      <c r="HD1035" s="46"/>
      <c r="HE1035" s="46"/>
      <c r="HF1035" s="46"/>
    </row>
    <row r="1036" spans="1:214" ht="11.25">
      <c r="A1036" s="38" t="s">
        <v>1000</v>
      </c>
      <c r="B1036" s="39">
        <v>4500211</v>
      </c>
      <c r="C1036" s="39" t="s">
        <v>1139</v>
      </c>
      <c r="D1036" s="41">
        <v>6561604</v>
      </c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  <c r="AA1036" s="46"/>
      <c r="AB1036" s="46"/>
      <c r="AC1036" s="46"/>
      <c r="AD1036" s="46"/>
      <c r="AE1036" s="46"/>
      <c r="AF1036" s="46"/>
      <c r="AG1036" s="46"/>
      <c r="AH1036" s="46"/>
      <c r="AI1036" s="46"/>
      <c r="AJ1036" s="46"/>
      <c r="AK1036" s="46"/>
      <c r="AL1036" s="46"/>
      <c r="AM1036" s="46"/>
      <c r="AN1036" s="46"/>
      <c r="AO1036" s="46"/>
      <c r="AP1036" s="46"/>
      <c r="AQ1036" s="46"/>
      <c r="AR1036" s="46"/>
      <c r="AS1036" s="46"/>
      <c r="AT1036" s="46"/>
      <c r="AU1036" s="46"/>
      <c r="AV1036" s="46"/>
      <c r="AW1036" s="46"/>
      <c r="AX1036" s="46"/>
      <c r="AY1036" s="46"/>
      <c r="AZ1036" s="46"/>
      <c r="BA1036" s="46"/>
      <c r="BB1036" s="46"/>
      <c r="BC1036" s="46"/>
      <c r="BD1036" s="46"/>
      <c r="BE1036" s="46"/>
      <c r="BF1036" s="46"/>
      <c r="BG1036" s="46"/>
      <c r="BH1036" s="46"/>
      <c r="BI1036" s="46"/>
      <c r="BJ1036" s="46"/>
      <c r="BK1036" s="46"/>
      <c r="BL1036" s="46"/>
      <c r="BM1036" s="46"/>
      <c r="BN1036" s="46"/>
      <c r="BO1036" s="46"/>
      <c r="BP1036" s="46"/>
      <c r="BQ1036" s="46"/>
      <c r="BR1036" s="46"/>
      <c r="BS1036" s="46"/>
      <c r="BT1036" s="46"/>
      <c r="BU1036" s="46"/>
      <c r="BV1036" s="46"/>
      <c r="BW1036" s="46"/>
      <c r="BX1036" s="46"/>
      <c r="BY1036" s="46"/>
      <c r="BZ1036" s="46"/>
      <c r="CA1036" s="46"/>
      <c r="CB1036" s="46"/>
      <c r="CC1036" s="46"/>
      <c r="CD1036" s="46"/>
      <c r="CE1036" s="46"/>
      <c r="CF1036" s="46"/>
      <c r="CG1036" s="46"/>
      <c r="CH1036" s="46"/>
      <c r="CI1036" s="46"/>
      <c r="CJ1036" s="46"/>
      <c r="CK1036" s="46"/>
      <c r="CL1036" s="46"/>
      <c r="CM1036" s="46"/>
      <c r="CN1036" s="46"/>
      <c r="CO1036" s="46"/>
      <c r="CP1036" s="46"/>
      <c r="CQ1036" s="46"/>
      <c r="CR1036" s="46"/>
      <c r="CS1036" s="46"/>
      <c r="CT1036" s="46"/>
      <c r="CU1036" s="46"/>
      <c r="CV1036" s="46"/>
      <c r="CW1036" s="46"/>
      <c r="CX1036" s="46"/>
      <c r="CY1036" s="46"/>
      <c r="CZ1036" s="46"/>
      <c r="DA1036" s="46"/>
      <c r="DB1036" s="46"/>
      <c r="DC1036" s="46"/>
      <c r="DD1036" s="46"/>
      <c r="DE1036" s="46"/>
      <c r="DF1036" s="46"/>
      <c r="DG1036" s="46"/>
      <c r="DH1036" s="46"/>
      <c r="DI1036" s="46"/>
      <c r="DJ1036" s="46"/>
      <c r="DK1036" s="46"/>
      <c r="DL1036" s="46"/>
      <c r="DM1036" s="46"/>
      <c r="DN1036" s="46"/>
      <c r="DO1036" s="46"/>
      <c r="DP1036" s="46"/>
      <c r="DQ1036" s="46"/>
      <c r="DR1036" s="46"/>
      <c r="DS1036" s="46"/>
      <c r="DT1036" s="46"/>
      <c r="DU1036" s="46"/>
      <c r="DV1036" s="46"/>
      <c r="DW1036" s="46"/>
      <c r="DX1036" s="46"/>
      <c r="DY1036" s="46"/>
      <c r="DZ1036" s="46"/>
      <c r="EA1036" s="46"/>
      <c r="EB1036" s="46"/>
      <c r="EC1036" s="46"/>
      <c r="ED1036" s="46"/>
      <c r="EE1036" s="46"/>
      <c r="EF1036" s="46"/>
      <c r="EG1036" s="46"/>
      <c r="EH1036" s="46"/>
      <c r="EI1036" s="46"/>
      <c r="EJ1036" s="46"/>
      <c r="EK1036" s="46"/>
      <c r="EL1036" s="46"/>
      <c r="EM1036" s="46"/>
      <c r="EN1036" s="46"/>
      <c r="EO1036" s="46"/>
      <c r="EP1036" s="46"/>
      <c r="EQ1036" s="46"/>
      <c r="ER1036" s="46"/>
      <c r="ES1036" s="46"/>
      <c r="ET1036" s="46"/>
      <c r="EU1036" s="46"/>
      <c r="EV1036" s="46"/>
      <c r="EW1036" s="46"/>
      <c r="EX1036" s="46"/>
      <c r="EY1036" s="46"/>
      <c r="EZ1036" s="46"/>
      <c r="FA1036" s="46"/>
      <c r="FB1036" s="46"/>
      <c r="FC1036" s="46"/>
      <c r="FD1036" s="46"/>
      <c r="FE1036" s="46"/>
      <c r="FF1036" s="46"/>
      <c r="FG1036" s="46"/>
      <c r="FH1036" s="46"/>
      <c r="FI1036" s="46"/>
      <c r="FJ1036" s="46"/>
      <c r="FK1036" s="46"/>
      <c r="FL1036" s="46"/>
      <c r="FM1036" s="46"/>
      <c r="FN1036" s="46"/>
      <c r="FO1036" s="46"/>
      <c r="FP1036" s="46"/>
      <c r="FQ1036" s="46"/>
      <c r="FR1036" s="46"/>
      <c r="FS1036" s="46"/>
      <c r="FT1036" s="46"/>
      <c r="FU1036" s="46"/>
      <c r="FV1036" s="46"/>
      <c r="FW1036" s="46"/>
      <c r="FX1036" s="46"/>
      <c r="FY1036" s="46"/>
      <c r="FZ1036" s="46"/>
      <c r="GA1036" s="46"/>
      <c r="GB1036" s="46"/>
      <c r="GC1036" s="46"/>
      <c r="GD1036" s="46"/>
      <c r="GE1036" s="46"/>
      <c r="GF1036" s="46"/>
      <c r="GG1036" s="46"/>
      <c r="GH1036" s="46"/>
      <c r="GI1036" s="46"/>
      <c r="GJ1036" s="46"/>
      <c r="GK1036" s="46"/>
      <c r="GL1036" s="46"/>
      <c r="GM1036" s="46"/>
      <c r="GN1036" s="46"/>
      <c r="GO1036" s="46"/>
      <c r="GP1036" s="46"/>
      <c r="GQ1036" s="46"/>
      <c r="GR1036" s="46"/>
      <c r="GS1036" s="46"/>
      <c r="GT1036" s="46"/>
      <c r="GU1036" s="46"/>
      <c r="GV1036" s="46"/>
      <c r="GW1036" s="46"/>
      <c r="GX1036" s="46"/>
      <c r="GY1036" s="46"/>
      <c r="GZ1036" s="46"/>
      <c r="HA1036" s="46"/>
      <c r="HB1036" s="46"/>
      <c r="HC1036" s="46"/>
      <c r="HD1036" s="46"/>
      <c r="HE1036" s="46"/>
      <c r="HF1036" s="46"/>
    </row>
    <row r="1037" spans="1:214" ht="11.25">
      <c r="A1037" s="38" t="s">
        <v>1000</v>
      </c>
      <c r="B1037" s="39">
        <v>4500244</v>
      </c>
      <c r="C1037" s="39" t="s">
        <v>1140</v>
      </c>
      <c r="D1037" s="41">
        <v>395310</v>
      </c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  <c r="AA1037" s="46"/>
      <c r="AB1037" s="46"/>
      <c r="AC1037" s="46"/>
      <c r="AD1037" s="46"/>
      <c r="AE1037" s="46"/>
      <c r="AF1037" s="46"/>
      <c r="AG1037" s="46"/>
      <c r="AH1037" s="46"/>
      <c r="AI1037" s="46"/>
      <c r="AJ1037" s="46"/>
      <c r="AK1037" s="46"/>
      <c r="AL1037" s="46"/>
      <c r="AM1037" s="46"/>
      <c r="AN1037" s="46"/>
      <c r="AO1037" s="46"/>
      <c r="AP1037" s="46"/>
      <c r="AQ1037" s="46"/>
      <c r="AR1037" s="46"/>
      <c r="AS1037" s="46"/>
      <c r="AT1037" s="46"/>
      <c r="AU1037" s="46"/>
      <c r="AV1037" s="46"/>
      <c r="AW1037" s="46"/>
      <c r="AX1037" s="46"/>
      <c r="AY1037" s="46"/>
      <c r="AZ1037" s="46"/>
      <c r="BA1037" s="46"/>
      <c r="BB1037" s="46"/>
      <c r="BC1037" s="46"/>
      <c r="BD1037" s="46"/>
      <c r="BE1037" s="46"/>
      <c r="BF1037" s="46"/>
      <c r="BG1037" s="46"/>
      <c r="BH1037" s="46"/>
      <c r="BI1037" s="46"/>
      <c r="BJ1037" s="46"/>
      <c r="BK1037" s="46"/>
      <c r="BL1037" s="46"/>
      <c r="BM1037" s="46"/>
      <c r="BN1037" s="46"/>
      <c r="BO1037" s="46"/>
      <c r="BP1037" s="46"/>
      <c r="BQ1037" s="46"/>
      <c r="BR1037" s="46"/>
      <c r="BS1037" s="46"/>
      <c r="BT1037" s="46"/>
      <c r="BU1037" s="46"/>
      <c r="BV1037" s="46"/>
      <c r="BW1037" s="46"/>
      <c r="BX1037" s="46"/>
      <c r="BY1037" s="46"/>
      <c r="BZ1037" s="46"/>
      <c r="CA1037" s="46"/>
      <c r="CB1037" s="46"/>
      <c r="CC1037" s="46"/>
      <c r="CD1037" s="46"/>
      <c r="CE1037" s="46"/>
      <c r="CF1037" s="46"/>
      <c r="CG1037" s="46"/>
      <c r="CH1037" s="46"/>
      <c r="CI1037" s="46"/>
      <c r="CJ1037" s="46"/>
      <c r="CK1037" s="46"/>
      <c r="CL1037" s="46"/>
      <c r="CM1037" s="46"/>
      <c r="CN1037" s="46"/>
      <c r="CO1037" s="46"/>
      <c r="CP1037" s="46"/>
      <c r="CQ1037" s="46"/>
      <c r="CR1037" s="46"/>
      <c r="CS1037" s="46"/>
      <c r="CT1037" s="46"/>
      <c r="CU1037" s="46"/>
      <c r="CV1037" s="46"/>
      <c r="CW1037" s="46"/>
      <c r="CX1037" s="46"/>
      <c r="CY1037" s="46"/>
      <c r="CZ1037" s="46"/>
      <c r="DA1037" s="46"/>
      <c r="DB1037" s="46"/>
      <c r="DC1037" s="46"/>
      <c r="DD1037" s="46"/>
      <c r="DE1037" s="46"/>
      <c r="DF1037" s="46"/>
      <c r="DG1037" s="46"/>
      <c r="DH1037" s="46"/>
      <c r="DI1037" s="46"/>
      <c r="DJ1037" s="46"/>
      <c r="DK1037" s="46"/>
      <c r="DL1037" s="46"/>
      <c r="DM1037" s="46"/>
      <c r="DN1037" s="46"/>
      <c r="DO1037" s="46"/>
      <c r="DP1037" s="46"/>
      <c r="DQ1037" s="46"/>
      <c r="DR1037" s="46"/>
      <c r="DS1037" s="46"/>
      <c r="DT1037" s="46"/>
      <c r="DU1037" s="46"/>
      <c r="DV1037" s="46"/>
      <c r="DW1037" s="46"/>
      <c r="DX1037" s="46"/>
      <c r="DY1037" s="46"/>
      <c r="DZ1037" s="46"/>
      <c r="EA1037" s="46"/>
      <c r="EB1037" s="46"/>
      <c r="EC1037" s="46"/>
      <c r="ED1037" s="46"/>
      <c r="EE1037" s="46"/>
      <c r="EF1037" s="46"/>
      <c r="EG1037" s="46"/>
      <c r="EH1037" s="46"/>
      <c r="EI1037" s="46"/>
      <c r="EJ1037" s="46"/>
      <c r="EK1037" s="46"/>
      <c r="EL1037" s="46"/>
      <c r="EM1037" s="46"/>
      <c r="EN1037" s="46"/>
      <c r="EO1037" s="46"/>
      <c r="EP1037" s="46"/>
      <c r="EQ1037" s="46"/>
      <c r="ER1037" s="46"/>
      <c r="ES1037" s="46"/>
      <c r="ET1037" s="46"/>
      <c r="EU1037" s="46"/>
      <c r="EV1037" s="46"/>
      <c r="EW1037" s="46"/>
      <c r="EX1037" s="46"/>
      <c r="EY1037" s="46"/>
      <c r="EZ1037" s="46"/>
      <c r="FA1037" s="46"/>
      <c r="FB1037" s="46"/>
      <c r="FC1037" s="46"/>
      <c r="FD1037" s="46"/>
      <c r="FE1037" s="46"/>
      <c r="FF1037" s="46"/>
      <c r="FG1037" s="46"/>
      <c r="FH1037" s="46"/>
      <c r="FI1037" s="46"/>
      <c r="FJ1037" s="46"/>
      <c r="FK1037" s="46"/>
      <c r="FL1037" s="46"/>
      <c r="FM1037" s="46"/>
      <c r="FN1037" s="46"/>
      <c r="FO1037" s="46"/>
      <c r="FP1037" s="46"/>
      <c r="FQ1037" s="46"/>
      <c r="FR1037" s="46"/>
      <c r="FS1037" s="46"/>
      <c r="FT1037" s="46"/>
      <c r="FU1037" s="46"/>
      <c r="FV1037" s="46"/>
      <c r="FW1037" s="46"/>
      <c r="FX1037" s="46"/>
      <c r="FY1037" s="46"/>
      <c r="FZ1037" s="46"/>
      <c r="GA1037" s="46"/>
      <c r="GB1037" s="46"/>
      <c r="GC1037" s="46"/>
      <c r="GD1037" s="46"/>
      <c r="GE1037" s="46"/>
      <c r="GF1037" s="46"/>
      <c r="GG1037" s="46"/>
      <c r="GH1037" s="46"/>
      <c r="GI1037" s="46"/>
      <c r="GJ1037" s="46"/>
      <c r="GK1037" s="46"/>
      <c r="GL1037" s="46"/>
      <c r="GM1037" s="46"/>
      <c r="GN1037" s="46"/>
      <c r="GO1037" s="46"/>
      <c r="GP1037" s="46"/>
      <c r="GQ1037" s="46"/>
      <c r="GR1037" s="46"/>
      <c r="GS1037" s="46"/>
      <c r="GT1037" s="46"/>
      <c r="GU1037" s="46"/>
      <c r="GV1037" s="46"/>
      <c r="GW1037" s="46"/>
      <c r="GX1037" s="46"/>
      <c r="GY1037" s="46"/>
      <c r="GZ1037" s="46"/>
      <c r="HA1037" s="46"/>
      <c r="HB1037" s="46"/>
      <c r="HC1037" s="46"/>
      <c r="HD1037" s="46"/>
      <c r="HE1037" s="46"/>
      <c r="HF1037" s="46"/>
    </row>
    <row r="1038" spans="1:214" ht="22.5">
      <c r="A1038" s="38" t="s">
        <v>1000</v>
      </c>
      <c r="B1038" s="39">
        <v>4500245</v>
      </c>
      <c r="C1038" s="39" t="s">
        <v>1141</v>
      </c>
      <c r="D1038" s="41">
        <v>883939</v>
      </c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  <c r="AA1038" s="46"/>
      <c r="AB1038" s="46"/>
      <c r="AC1038" s="46"/>
      <c r="AD1038" s="46"/>
      <c r="AE1038" s="46"/>
      <c r="AF1038" s="46"/>
      <c r="AG1038" s="46"/>
      <c r="AH1038" s="46"/>
      <c r="AI1038" s="46"/>
      <c r="AJ1038" s="46"/>
      <c r="AK1038" s="46"/>
      <c r="AL1038" s="46"/>
      <c r="AM1038" s="46"/>
      <c r="AN1038" s="46"/>
      <c r="AO1038" s="46"/>
      <c r="AP1038" s="46"/>
      <c r="AQ1038" s="46"/>
      <c r="AR1038" s="46"/>
      <c r="AS1038" s="46"/>
      <c r="AT1038" s="46"/>
      <c r="AU1038" s="46"/>
      <c r="AV1038" s="46"/>
      <c r="AW1038" s="46"/>
      <c r="AX1038" s="46"/>
      <c r="AY1038" s="46"/>
      <c r="AZ1038" s="46"/>
      <c r="BA1038" s="46"/>
      <c r="BB1038" s="46"/>
      <c r="BC1038" s="46"/>
      <c r="BD1038" s="46"/>
      <c r="BE1038" s="46"/>
      <c r="BF1038" s="46"/>
      <c r="BG1038" s="46"/>
      <c r="BH1038" s="46"/>
      <c r="BI1038" s="46"/>
      <c r="BJ1038" s="46"/>
      <c r="BK1038" s="46"/>
      <c r="BL1038" s="46"/>
      <c r="BM1038" s="46"/>
      <c r="BN1038" s="46"/>
      <c r="BO1038" s="46"/>
      <c r="BP1038" s="46"/>
      <c r="BQ1038" s="46"/>
      <c r="BR1038" s="46"/>
      <c r="BS1038" s="46"/>
      <c r="BT1038" s="46"/>
      <c r="BU1038" s="46"/>
      <c r="BV1038" s="46"/>
      <c r="BW1038" s="46"/>
      <c r="BX1038" s="46"/>
      <c r="BY1038" s="46"/>
      <c r="BZ1038" s="46"/>
      <c r="CA1038" s="46"/>
      <c r="CB1038" s="46"/>
      <c r="CC1038" s="46"/>
      <c r="CD1038" s="46"/>
      <c r="CE1038" s="46"/>
      <c r="CF1038" s="46"/>
      <c r="CG1038" s="46"/>
      <c r="CH1038" s="46"/>
      <c r="CI1038" s="46"/>
      <c r="CJ1038" s="46"/>
      <c r="CK1038" s="46"/>
      <c r="CL1038" s="46"/>
      <c r="CM1038" s="46"/>
      <c r="CN1038" s="46"/>
      <c r="CO1038" s="46"/>
      <c r="CP1038" s="46"/>
      <c r="CQ1038" s="46"/>
      <c r="CR1038" s="46"/>
      <c r="CS1038" s="46"/>
      <c r="CT1038" s="46"/>
      <c r="CU1038" s="46"/>
      <c r="CV1038" s="46"/>
      <c r="CW1038" s="46"/>
      <c r="CX1038" s="46"/>
      <c r="CY1038" s="46"/>
      <c r="CZ1038" s="46"/>
      <c r="DA1038" s="46"/>
      <c r="DB1038" s="46"/>
      <c r="DC1038" s="46"/>
      <c r="DD1038" s="46"/>
      <c r="DE1038" s="46"/>
      <c r="DF1038" s="46"/>
      <c r="DG1038" s="46"/>
      <c r="DH1038" s="46"/>
      <c r="DI1038" s="46"/>
      <c r="DJ1038" s="46"/>
      <c r="DK1038" s="46"/>
      <c r="DL1038" s="46"/>
      <c r="DM1038" s="46"/>
      <c r="DN1038" s="46"/>
      <c r="DO1038" s="46"/>
      <c r="DP1038" s="46"/>
      <c r="DQ1038" s="46"/>
      <c r="DR1038" s="46"/>
      <c r="DS1038" s="46"/>
      <c r="DT1038" s="46"/>
      <c r="DU1038" s="46"/>
      <c r="DV1038" s="46"/>
      <c r="DW1038" s="46"/>
      <c r="DX1038" s="46"/>
      <c r="DY1038" s="46"/>
      <c r="DZ1038" s="46"/>
      <c r="EA1038" s="46"/>
      <c r="EB1038" s="46"/>
      <c r="EC1038" s="46"/>
      <c r="ED1038" s="46"/>
      <c r="EE1038" s="46"/>
      <c r="EF1038" s="46"/>
      <c r="EG1038" s="46"/>
      <c r="EH1038" s="46"/>
      <c r="EI1038" s="46"/>
      <c r="EJ1038" s="46"/>
      <c r="EK1038" s="46"/>
      <c r="EL1038" s="46"/>
      <c r="EM1038" s="46"/>
      <c r="EN1038" s="46"/>
      <c r="EO1038" s="46"/>
      <c r="EP1038" s="46"/>
      <c r="EQ1038" s="46"/>
      <c r="ER1038" s="46"/>
      <c r="ES1038" s="46"/>
      <c r="ET1038" s="46"/>
      <c r="EU1038" s="46"/>
      <c r="EV1038" s="46"/>
      <c r="EW1038" s="46"/>
      <c r="EX1038" s="46"/>
      <c r="EY1038" s="46"/>
      <c r="EZ1038" s="46"/>
      <c r="FA1038" s="46"/>
      <c r="FB1038" s="46"/>
      <c r="FC1038" s="46"/>
      <c r="FD1038" s="46"/>
      <c r="FE1038" s="46"/>
      <c r="FF1038" s="46"/>
      <c r="FG1038" s="46"/>
      <c r="FH1038" s="46"/>
      <c r="FI1038" s="46"/>
      <c r="FJ1038" s="46"/>
      <c r="FK1038" s="46"/>
      <c r="FL1038" s="46"/>
      <c r="FM1038" s="46"/>
      <c r="FN1038" s="46"/>
      <c r="FO1038" s="46"/>
      <c r="FP1038" s="46"/>
      <c r="FQ1038" s="46"/>
      <c r="FR1038" s="46"/>
      <c r="FS1038" s="46"/>
      <c r="FT1038" s="46"/>
      <c r="FU1038" s="46"/>
      <c r="FV1038" s="46"/>
      <c r="FW1038" s="46"/>
      <c r="FX1038" s="46"/>
      <c r="FY1038" s="46"/>
      <c r="FZ1038" s="46"/>
      <c r="GA1038" s="46"/>
      <c r="GB1038" s="46"/>
      <c r="GC1038" s="46"/>
      <c r="GD1038" s="46"/>
      <c r="GE1038" s="46"/>
      <c r="GF1038" s="46"/>
      <c r="GG1038" s="46"/>
      <c r="GH1038" s="46"/>
      <c r="GI1038" s="46"/>
      <c r="GJ1038" s="46"/>
      <c r="GK1038" s="46"/>
      <c r="GL1038" s="46"/>
      <c r="GM1038" s="46"/>
      <c r="GN1038" s="46"/>
      <c r="GO1038" s="46"/>
      <c r="GP1038" s="46"/>
      <c r="GQ1038" s="46"/>
      <c r="GR1038" s="46"/>
      <c r="GS1038" s="46"/>
      <c r="GT1038" s="46"/>
      <c r="GU1038" s="46"/>
      <c r="GV1038" s="46"/>
      <c r="GW1038" s="46"/>
      <c r="GX1038" s="46"/>
      <c r="GY1038" s="46"/>
      <c r="GZ1038" s="46"/>
      <c r="HA1038" s="46"/>
      <c r="HB1038" s="46"/>
      <c r="HC1038" s="46"/>
      <c r="HD1038" s="46"/>
      <c r="HE1038" s="46"/>
      <c r="HF1038" s="46"/>
    </row>
    <row r="1039" spans="1:214" ht="22.5">
      <c r="A1039" s="38" t="s">
        <v>1000</v>
      </c>
      <c r="B1039" s="39">
        <v>4500246</v>
      </c>
      <c r="C1039" s="39" t="s">
        <v>1142</v>
      </c>
      <c r="D1039" s="41">
        <v>0</v>
      </c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  <c r="AA1039" s="46"/>
      <c r="AB1039" s="46"/>
      <c r="AC1039" s="46"/>
      <c r="AD1039" s="46"/>
      <c r="AE1039" s="46"/>
      <c r="AF1039" s="46"/>
      <c r="AG1039" s="46"/>
      <c r="AH1039" s="46"/>
      <c r="AI1039" s="46"/>
      <c r="AJ1039" s="46"/>
      <c r="AK1039" s="46"/>
      <c r="AL1039" s="46"/>
      <c r="AM1039" s="46"/>
      <c r="AN1039" s="46"/>
      <c r="AO1039" s="46"/>
      <c r="AP1039" s="46"/>
      <c r="AQ1039" s="46"/>
      <c r="AR1039" s="46"/>
      <c r="AS1039" s="46"/>
      <c r="AT1039" s="46"/>
      <c r="AU1039" s="46"/>
      <c r="AV1039" s="46"/>
      <c r="AW1039" s="46"/>
      <c r="AX1039" s="46"/>
      <c r="AY1039" s="46"/>
      <c r="AZ1039" s="46"/>
      <c r="BA1039" s="46"/>
      <c r="BB1039" s="46"/>
      <c r="BC1039" s="46"/>
      <c r="BD1039" s="46"/>
      <c r="BE1039" s="46"/>
      <c r="BF1039" s="46"/>
      <c r="BG1039" s="46"/>
      <c r="BH1039" s="46"/>
      <c r="BI1039" s="46"/>
      <c r="BJ1039" s="46"/>
      <c r="BK1039" s="46"/>
      <c r="BL1039" s="46"/>
      <c r="BM1039" s="46"/>
      <c r="BN1039" s="46"/>
      <c r="BO1039" s="46"/>
      <c r="BP1039" s="46"/>
      <c r="BQ1039" s="46"/>
      <c r="BR1039" s="46"/>
      <c r="BS1039" s="46"/>
      <c r="BT1039" s="46"/>
      <c r="BU1039" s="46"/>
      <c r="BV1039" s="46"/>
      <c r="BW1039" s="46"/>
      <c r="BX1039" s="46"/>
      <c r="BY1039" s="46"/>
      <c r="BZ1039" s="46"/>
      <c r="CA1039" s="46"/>
      <c r="CB1039" s="46"/>
      <c r="CC1039" s="46"/>
      <c r="CD1039" s="46"/>
      <c r="CE1039" s="46"/>
      <c r="CF1039" s="46"/>
      <c r="CG1039" s="46"/>
      <c r="CH1039" s="46"/>
      <c r="CI1039" s="46"/>
      <c r="CJ1039" s="46"/>
      <c r="CK1039" s="46"/>
      <c r="CL1039" s="46"/>
      <c r="CM1039" s="46"/>
      <c r="CN1039" s="46"/>
      <c r="CO1039" s="46"/>
      <c r="CP1039" s="46"/>
      <c r="CQ1039" s="46"/>
      <c r="CR1039" s="46"/>
      <c r="CS1039" s="46"/>
      <c r="CT1039" s="46"/>
      <c r="CU1039" s="46"/>
      <c r="CV1039" s="46"/>
      <c r="CW1039" s="46"/>
      <c r="CX1039" s="46"/>
      <c r="CY1039" s="46"/>
      <c r="CZ1039" s="46"/>
      <c r="DA1039" s="46"/>
      <c r="DB1039" s="46"/>
      <c r="DC1039" s="46"/>
      <c r="DD1039" s="46"/>
      <c r="DE1039" s="46"/>
      <c r="DF1039" s="46"/>
      <c r="DG1039" s="46"/>
      <c r="DH1039" s="46"/>
      <c r="DI1039" s="46"/>
      <c r="DJ1039" s="46"/>
      <c r="DK1039" s="46"/>
      <c r="DL1039" s="46"/>
      <c r="DM1039" s="46"/>
      <c r="DN1039" s="46"/>
      <c r="DO1039" s="46"/>
      <c r="DP1039" s="46"/>
      <c r="DQ1039" s="46"/>
      <c r="DR1039" s="46"/>
      <c r="DS1039" s="46"/>
      <c r="DT1039" s="46"/>
      <c r="DU1039" s="46"/>
      <c r="DV1039" s="46"/>
      <c r="DW1039" s="46"/>
      <c r="DX1039" s="46"/>
      <c r="DY1039" s="46"/>
      <c r="DZ1039" s="46"/>
      <c r="EA1039" s="46"/>
      <c r="EB1039" s="46"/>
      <c r="EC1039" s="46"/>
      <c r="ED1039" s="46"/>
      <c r="EE1039" s="46"/>
      <c r="EF1039" s="46"/>
      <c r="EG1039" s="46"/>
      <c r="EH1039" s="46"/>
      <c r="EI1039" s="46"/>
      <c r="EJ1039" s="46"/>
      <c r="EK1039" s="46"/>
      <c r="EL1039" s="46"/>
      <c r="EM1039" s="46"/>
      <c r="EN1039" s="46"/>
      <c r="EO1039" s="46"/>
      <c r="EP1039" s="46"/>
      <c r="EQ1039" s="46"/>
      <c r="ER1039" s="46"/>
      <c r="ES1039" s="46"/>
      <c r="ET1039" s="46"/>
      <c r="EU1039" s="46"/>
      <c r="EV1039" s="46"/>
      <c r="EW1039" s="46"/>
      <c r="EX1039" s="46"/>
      <c r="EY1039" s="46"/>
      <c r="EZ1039" s="46"/>
      <c r="FA1039" s="46"/>
      <c r="FB1039" s="46"/>
      <c r="FC1039" s="46"/>
      <c r="FD1039" s="46"/>
      <c r="FE1039" s="46"/>
      <c r="FF1039" s="46"/>
      <c r="FG1039" s="46"/>
      <c r="FH1039" s="46"/>
      <c r="FI1039" s="46"/>
      <c r="FJ1039" s="46"/>
      <c r="FK1039" s="46"/>
      <c r="FL1039" s="46"/>
      <c r="FM1039" s="46"/>
      <c r="FN1039" s="46"/>
      <c r="FO1039" s="46"/>
      <c r="FP1039" s="46"/>
      <c r="FQ1039" s="46"/>
      <c r="FR1039" s="46"/>
      <c r="FS1039" s="46"/>
      <c r="FT1039" s="46"/>
      <c r="FU1039" s="46"/>
      <c r="FV1039" s="46"/>
      <c r="FW1039" s="46"/>
      <c r="FX1039" s="46"/>
      <c r="FY1039" s="46"/>
      <c r="FZ1039" s="46"/>
      <c r="GA1039" s="46"/>
      <c r="GB1039" s="46"/>
      <c r="GC1039" s="46"/>
      <c r="GD1039" s="46"/>
      <c r="GE1039" s="46"/>
      <c r="GF1039" s="46"/>
      <c r="GG1039" s="46"/>
      <c r="GH1039" s="46"/>
      <c r="GI1039" s="46"/>
      <c r="GJ1039" s="46"/>
      <c r="GK1039" s="46"/>
      <c r="GL1039" s="46"/>
      <c r="GM1039" s="46"/>
      <c r="GN1039" s="46"/>
      <c r="GO1039" s="46"/>
      <c r="GP1039" s="46"/>
      <c r="GQ1039" s="46"/>
      <c r="GR1039" s="46"/>
      <c r="GS1039" s="46"/>
      <c r="GT1039" s="46"/>
      <c r="GU1039" s="46"/>
      <c r="GV1039" s="46"/>
      <c r="GW1039" s="46"/>
      <c r="GX1039" s="46"/>
      <c r="GY1039" s="46"/>
      <c r="GZ1039" s="46"/>
      <c r="HA1039" s="46"/>
      <c r="HB1039" s="46"/>
      <c r="HC1039" s="46"/>
      <c r="HD1039" s="46"/>
      <c r="HE1039" s="46"/>
      <c r="HF1039" s="46"/>
    </row>
    <row r="1040" spans="1:214" ht="11.25">
      <c r="A1040" s="38" t="s">
        <v>1000</v>
      </c>
      <c r="B1040" s="39">
        <v>4500249</v>
      </c>
      <c r="C1040" s="39" t="s">
        <v>1143</v>
      </c>
      <c r="D1040" s="41">
        <v>797558</v>
      </c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  <c r="AA1040" s="46"/>
      <c r="AB1040" s="46"/>
      <c r="AC1040" s="46"/>
      <c r="AD1040" s="46"/>
      <c r="AE1040" s="46"/>
      <c r="AF1040" s="46"/>
      <c r="AG1040" s="46"/>
      <c r="AH1040" s="46"/>
      <c r="AI1040" s="46"/>
      <c r="AJ1040" s="46"/>
      <c r="AK1040" s="46"/>
      <c r="AL1040" s="46"/>
      <c r="AM1040" s="46"/>
      <c r="AN1040" s="46"/>
      <c r="AO1040" s="46"/>
      <c r="AP1040" s="46"/>
      <c r="AQ1040" s="46"/>
      <c r="AR1040" s="46"/>
      <c r="AS1040" s="46"/>
      <c r="AT1040" s="46"/>
      <c r="AU1040" s="46"/>
      <c r="AV1040" s="46"/>
      <c r="AW1040" s="46"/>
      <c r="AX1040" s="46"/>
      <c r="AY1040" s="46"/>
      <c r="AZ1040" s="46"/>
      <c r="BA1040" s="46"/>
      <c r="BB1040" s="46"/>
      <c r="BC1040" s="46"/>
      <c r="BD1040" s="46"/>
      <c r="BE1040" s="46"/>
      <c r="BF1040" s="46"/>
      <c r="BG1040" s="46"/>
      <c r="BH1040" s="46"/>
      <c r="BI1040" s="46"/>
      <c r="BJ1040" s="46"/>
      <c r="BK1040" s="46"/>
      <c r="BL1040" s="46"/>
      <c r="BM1040" s="46"/>
      <c r="BN1040" s="46"/>
      <c r="BO1040" s="46"/>
      <c r="BP1040" s="46"/>
      <c r="BQ1040" s="46"/>
      <c r="BR1040" s="46"/>
      <c r="BS1040" s="46"/>
      <c r="BT1040" s="46"/>
      <c r="BU1040" s="46"/>
      <c r="BV1040" s="46"/>
      <c r="BW1040" s="46"/>
      <c r="BX1040" s="46"/>
      <c r="BY1040" s="46"/>
      <c r="BZ1040" s="46"/>
      <c r="CA1040" s="46"/>
      <c r="CB1040" s="46"/>
      <c r="CC1040" s="46"/>
      <c r="CD1040" s="46"/>
      <c r="CE1040" s="46"/>
      <c r="CF1040" s="46"/>
      <c r="CG1040" s="46"/>
      <c r="CH1040" s="46"/>
      <c r="CI1040" s="46"/>
      <c r="CJ1040" s="46"/>
      <c r="CK1040" s="46"/>
      <c r="CL1040" s="46"/>
      <c r="CM1040" s="46"/>
      <c r="CN1040" s="46"/>
      <c r="CO1040" s="46"/>
      <c r="CP1040" s="46"/>
      <c r="CQ1040" s="46"/>
      <c r="CR1040" s="46"/>
      <c r="CS1040" s="46"/>
      <c r="CT1040" s="46"/>
      <c r="CU1040" s="46"/>
      <c r="CV1040" s="46"/>
      <c r="CW1040" s="46"/>
      <c r="CX1040" s="46"/>
      <c r="CY1040" s="46"/>
      <c r="CZ1040" s="46"/>
      <c r="DA1040" s="46"/>
      <c r="DB1040" s="46"/>
      <c r="DC1040" s="46"/>
      <c r="DD1040" s="46"/>
      <c r="DE1040" s="46"/>
      <c r="DF1040" s="46"/>
      <c r="DG1040" s="46"/>
      <c r="DH1040" s="46"/>
      <c r="DI1040" s="46"/>
      <c r="DJ1040" s="46"/>
      <c r="DK1040" s="46"/>
      <c r="DL1040" s="46"/>
      <c r="DM1040" s="46"/>
      <c r="DN1040" s="46"/>
      <c r="DO1040" s="46"/>
      <c r="DP1040" s="46"/>
      <c r="DQ1040" s="46"/>
      <c r="DR1040" s="46"/>
      <c r="DS1040" s="46"/>
      <c r="DT1040" s="46"/>
      <c r="DU1040" s="46"/>
      <c r="DV1040" s="46"/>
      <c r="DW1040" s="46"/>
      <c r="DX1040" s="46"/>
      <c r="DY1040" s="46"/>
      <c r="DZ1040" s="46"/>
      <c r="EA1040" s="46"/>
      <c r="EB1040" s="46"/>
      <c r="EC1040" s="46"/>
      <c r="ED1040" s="46"/>
      <c r="EE1040" s="46"/>
      <c r="EF1040" s="46"/>
      <c r="EG1040" s="46"/>
      <c r="EH1040" s="46"/>
      <c r="EI1040" s="46"/>
      <c r="EJ1040" s="46"/>
      <c r="EK1040" s="46"/>
      <c r="EL1040" s="46"/>
      <c r="EM1040" s="46"/>
      <c r="EN1040" s="46"/>
      <c r="EO1040" s="46"/>
      <c r="EP1040" s="46"/>
      <c r="EQ1040" s="46"/>
      <c r="ER1040" s="46"/>
      <c r="ES1040" s="46"/>
      <c r="ET1040" s="46"/>
      <c r="EU1040" s="46"/>
      <c r="EV1040" s="46"/>
      <c r="EW1040" s="46"/>
      <c r="EX1040" s="46"/>
      <c r="EY1040" s="46"/>
      <c r="EZ1040" s="46"/>
      <c r="FA1040" s="46"/>
      <c r="FB1040" s="46"/>
      <c r="FC1040" s="46"/>
      <c r="FD1040" s="46"/>
      <c r="FE1040" s="46"/>
      <c r="FF1040" s="46"/>
      <c r="FG1040" s="46"/>
      <c r="FH1040" s="46"/>
      <c r="FI1040" s="46"/>
      <c r="FJ1040" s="46"/>
      <c r="FK1040" s="46"/>
      <c r="FL1040" s="46"/>
      <c r="FM1040" s="46"/>
      <c r="FN1040" s="46"/>
      <c r="FO1040" s="46"/>
      <c r="FP1040" s="46"/>
      <c r="FQ1040" s="46"/>
      <c r="FR1040" s="46"/>
      <c r="FS1040" s="46"/>
      <c r="FT1040" s="46"/>
      <c r="FU1040" s="46"/>
      <c r="FV1040" s="46"/>
      <c r="FW1040" s="46"/>
      <c r="FX1040" s="46"/>
      <c r="FY1040" s="46"/>
      <c r="FZ1040" s="46"/>
      <c r="GA1040" s="46"/>
      <c r="GB1040" s="46"/>
      <c r="GC1040" s="46"/>
      <c r="GD1040" s="46"/>
      <c r="GE1040" s="46"/>
      <c r="GF1040" s="46"/>
      <c r="GG1040" s="46"/>
      <c r="GH1040" s="46"/>
      <c r="GI1040" s="46"/>
      <c r="GJ1040" s="46"/>
      <c r="GK1040" s="46"/>
      <c r="GL1040" s="46"/>
      <c r="GM1040" s="46"/>
      <c r="GN1040" s="46"/>
      <c r="GO1040" s="46"/>
      <c r="GP1040" s="46"/>
      <c r="GQ1040" s="46"/>
      <c r="GR1040" s="46"/>
      <c r="GS1040" s="46"/>
      <c r="GT1040" s="46"/>
      <c r="GU1040" s="46"/>
      <c r="GV1040" s="46"/>
      <c r="GW1040" s="46"/>
      <c r="GX1040" s="46"/>
      <c r="GY1040" s="46"/>
      <c r="GZ1040" s="46"/>
      <c r="HA1040" s="46"/>
      <c r="HB1040" s="46"/>
      <c r="HC1040" s="46"/>
      <c r="HD1040" s="46"/>
      <c r="HE1040" s="46"/>
      <c r="HF1040" s="46"/>
    </row>
    <row r="1041" spans="1:215" s="46" customFormat="1" ht="22.5">
      <c r="A1041" s="38" t="s">
        <v>1000</v>
      </c>
      <c r="B1041" s="39">
        <v>4500264</v>
      </c>
      <c r="C1041" s="39" t="s">
        <v>1144</v>
      </c>
      <c r="D1041" s="41">
        <v>8542</v>
      </c>
      <c r="HG1041" s="50"/>
    </row>
    <row r="1042" spans="1:215" s="46" customFormat="1" ht="22.5">
      <c r="A1042" s="38" t="s">
        <v>1000</v>
      </c>
      <c r="B1042" s="51">
        <v>4500253</v>
      </c>
      <c r="C1042" s="39" t="s">
        <v>269</v>
      </c>
      <c r="D1042" s="41">
        <v>0</v>
      </c>
      <c r="HG1042" s="50"/>
    </row>
    <row r="1043" spans="1:215" s="46" customFormat="1" ht="22.5">
      <c r="A1043" s="38" t="s">
        <v>1000</v>
      </c>
      <c r="B1043" s="51">
        <v>4500254</v>
      </c>
      <c r="C1043" s="39" t="s">
        <v>270</v>
      </c>
      <c r="D1043" s="41">
        <v>0</v>
      </c>
      <c r="HG1043" s="50"/>
    </row>
    <row r="1044" spans="1:215" s="46" customFormat="1" ht="22.5">
      <c r="A1044" s="38" t="s">
        <v>1000</v>
      </c>
      <c r="B1044" s="51">
        <v>4501201</v>
      </c>
      <c r="C1044" s="39" t="s">
        <v>271</v>
      </c>
      <c r="D1044" s="41">
        <v>2093912</v>
      </c>
      <c r="HG1044" s="50"/>
    </row>
    <row r="1045" spans="1:215" s="46" customFormat="1" ht="22.5">
      <c r="A1045" s="38" t="s">
        <v>1000</v>
      </c>
      <c r="B1045" s="51">
        <v>4501202</v>
      </c>
      <c r="C1045" s="39" t="s">
        <v>272</v>
      </c>
      <c r="D1045" s="41">
        <v>0</v>
      </c>
      <c r="HG1045" s="50"/>
    </row>
    <row r="1046" spans="1:215" s="46" customFormat="1" ht="22.5">
      <c r="A1046" s="38" t="s">
        <v>1000</v>
      </c>
      <c r="B1046" s="51">
        <v>4501203</v>
      </c>
      <c r="C1046" s="39" t="s">
        <v>273</v>
      </c>
      <c r="D1046" s="41">
        <v>0</v>
      </c>
      <c r="HG1046" s="50"/>
    </row>
    <row r="1047" spans="1:215" s="46" customFormat="1" ht="22.5">
      <c r="A1047" s="38" t="s">
        <v>1000</v>
      </c>
      <c r="B1047" s="51">
        <v>4501207</v>
      </c>
      <c r="C1047" s="39" t="s">
        <v>274</v>
      </c>
      <c r="D1047" s="41">
        <v>6909766</v>
      </c>
      <c r="HG1047" s="50"/>
    </row>
    <row r="1048" spans="1:215" s="46" customFormat="1" ht="22.5">
      <c r="A1048" s="38" t="s">
        <v>1000</v>
      </c>
      <c r="B1048" s="51">
        <v>4501208</v>
      </c>
      <c r="C1048" s="39" t="s">
        <v>275</v>
      </c>
      <c r="D1048" s="41">
        <v>0</v>
      </c>
      <c r="HG1048" s="50"/>
    </row>
    <row r="1049" spans="1:215" s="46" customFormat="1" ht="22.5">
      <c r="A1049" s="38" t="s">
        <v>1000</v>
      </c>
      <c r="B1049" s="51">
        <v>4501209</v>
      </c>
      <c r="C1049" s="39" t="s">
        <v>276</v>
      </c>
      <c r="D1049" s="41">
        <v>0</v>
      </c>
      <c r="HG1049" s="50"/>
    </row>
    <row r="1050" spans="1:215" s="46" customFormat="1" ht="22.5">
      <c r="A1050" s="38" t="s">
        <v>1000</v>
      </c>
      <c r="B1050" s="51">
        <v>4501213</v>
      </c>
      <c r="C1050" s="39" t="s">
        <v>277</v>
      </c>
      <c r="D1050" s="41">
        <v>0</v>
      </c>
      <c r="HG1050" s="50"/>
    </row>
    <row r="1051" spans="1:215" s="46" customFormat="1" ht="22.5">
      <c r="A1051" s="38" t="s">
        <v>1000</v>
      </c>
      <c r="B1051" s="51">
        <v>4501214</v>
      </c>
      <c r="C1051" s="39" t="s">
        <v>278</v>
      </c>
      <c r="D1051" s="41">
        <v>0</v>
      </c>
      <c r="HG1051" s="50"/>
    </row>
    <row r="1052" spans="1:214" ht="22.5">
      <c r="A1052" s="38" t="s">
        <v>1000</v>
      </c>
      <c r="B1052" s="51">
        <v>4501215</v>
      </c>
      <c r="C1052" s="39" t="s">
        <v>279</v>
      </c>
      <c r="D1052" s="41">
        <v>0</v>
      </c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  <c r="AA1052" s="46"/>
      <c r="AB1052" s="46"/>
      <c r="AC1052" s="46"/>
      <c r="AD1052" s="46"/>
      <c r="AE1052" s="46"/>
      <c r="AF1052" s="46"/>
      <c r="AG1052" s="46"/>
      <c r="AH1052" s="46"/>
      <c r="AI1052" s="46"/>
      <c r="AJ1052" s="46"/>
      <c r="AK1052" s="46"/>
      <c r="AL1052" s="46"/>
      <c r="AM1052" s="46"/>
      <c r="AN1052" s="46"/>
      <c r="AO1052" s="46"/>
      <c r="AP1052" s="46"/>
      <c r="AQ1052" s="46"/>
      <c r="AR1052" s="46"/>
      <c r="AS1052" s="46"/>
      <c r="AT1052" s="46"/>
      <c r="AU1052" s="46"/>
      <c r="AV1052" s="46"/>
      <c r="AW1052" s="46"/>
      <c r="AX1052" s="46"/>
      <c r="AY1052" s="46"/>
      <c r="AZ1052" s="46"/>
      <c r="BA1052" s="46"/>
      <c r="BB1052" s="46"/>
      <c r="BC1052" s="46"/>
      <c r="BD1052" s="46"/>
      <c r="BE1052" s="46"/>
      <c r="BF1052" s="46"/>
      <c r="BG1052" s="46"/>
      <c r="BH1052" s="46"/>
      <c r="BI1052" s="46"/>
      <c r="BJ1052" s="46"/>
      <c r="BK1052" s="46"/>
      <c r="BL1052" s="46"/>
      <c r="BM1052" s="46"/>
      <c r="BN1052" s="46"/>
      <c r="BO1052" s="46"/>
      <c r="BP1052" s="46"/>
      <c r="BQ1052" s="46"/>
      <c r="BR1052" s="46"/>
      <c r="BS1052" s="46"/>
      <c r="BT1052" s="46"/>
      <c r="BU1052" s="46"/>
      <c r="BV1052" s="46"/>
      <c r="BW1052" s="46"/>
      <c r="BX1052" s="46"/>
      <c r="BY1052" s="46"/>
      <c r="BZ1052" s="46"/>
      <c r="CA1052" s="46"/>
      <c r="CB1052" s="46"/>
      <c r="CC1052" s="46"/>
      <c r="CD1052" s="46"/>
      <c r="CE1052" s="46"/>
      <c r="CF1052" s="46"/>
      <c r="CG1052" s="46"/>
      <c r="CH1052" s="46"/>
      <c r="CI1052" s="46"/>
      <c r="CJ1052" s="46"/>
      <c r="CK1052" s="46"/>
      <c r="CL1052" s="46"/>
      <c r="CM1052" s="46"/>
      <c r="CN1052" s="46"/>
      <c r="CO1052" s="46"/>
      <c r="CP1052" s="46"/>
      <c r="CQ1052" s="46"/>
      <c r="CR1052" s="46"/>
      <c r="CS1052" s="46"/>
      <c r="CT1052" s="46"/>
      <c r="CU1052" s="46"/>
      <c r="CV1052" s="46"/>
      <c r="CW1052" s="46"/>
      <c r="CX1052" s="46"/>
      <c r="CY1052" s="46"/>
      <c r="CZ1052" s="46"/>
      <c r="DA1052" s="46"/>
      <c r="DB1052" s="46"/>
      <c r="DC1052" s="46"/>
      <c r="DD1052" s="46"/>
      <c r="DE1052" s="46"/>
      <c r="DF1052" s="46"/>
      <c r="DG1052" s="46"/>
      <c r="DH1052" s="46"/>
      <c r="DI1052" s="46"/>
      <c r="DJ1052" s="46"/>
      <c r="DK1052" s="46"/>
      <c r="DL1052" s="46"/>
      <c r="DM1052" s="46"/>
      <c r="DN1052" s="46"/>
      <c r="DO1052" s="46"/>
      <c r="DP1052" s="46"/>
      <c r="DQ1052" s="46"/>
      <c r="DR1052" s="46"/>
      <c r="DS1052" s="46"/>
      <c r="DT1052" s="46"/>
      <c r="DU1052" s="46"/>
      <c r="DV1052" s="46"/>
      <c r="DW1052" s="46"/>
      <c r="DX1052" s="46"/>
      <c r="DY1052" s="46"/>
      <c r="DZ1052" s="46"/>
      <c r="EA1052" s="46"/>
      <c r="EB1052" s="46"/>
      <c r="EC1052" s="46"/>
      <c r="ED1052" s="46"/>
      <c r="EE1052" s="46"/>
      <c r="EF1052" s="46"/>
      <c r="EG1052" s="46"/>
      <c r="EH1052" s="46"/>
      <c r="EI1052" s="46"/>
      <c r="EJ1052" s="46"/>
      <c r="EK1052" s="46"/>
      <c r="EL1052" s="46"/>
      <c r="EM1052" s="46"/>
      <c r="EN1052" s="46"/>
      <c r="EO1052" s="46"/>
      <c r="EP1052" s="46"/>
      <c r="EQ1052" s="46"/>
      <c r="ER1052" s="46"/>
      <c r="ES1052" s="46"/>
      <c r="ET1052" s="46"/>
      <c r="EU1052" s="46"/>
      <c r="EV1052" s="46"/>
      <c r="EW1052" s="46"/>
      <c r="EX1052" s="46"/>
      <c r="EY1052" s="46"/>
      <c r="EZ1052" s="46"/>
      <c r="FA1052" s="46"/>
      <c r="FB1052" s="46"/>
      <c r="FC1052" s="46"/>
      <c r="FD1052" s="46"/>
      <c r="FE1052" s="46"/>
      <c r="FF1052" s="46"/>
      <c r="FG1052" s="46"/>
      <c r="FH1052" s="46"/>
      <c r="FI1052" s="46"/>
      <c r="FJ1052" s="46"/>
      <c r="FK1052" s="46"/>
      <c r="FL1052" s="46"/>
      <c r="FM1052" s="46"/>
      <c r="FN1052" s="46"/>
      <c r="FO1052" s="46"/>
      <c r="FP1052" s="46"/>
      <c r="FQ1052" s="46"/>
      <c r="FR1052" s="46"/>
      <c r="FS1052" s="46"/>
      <c r="FT1052" s="46"/>
      <c r="FU1052" s="46"/>
      <c r="FV1052" s="46"/>
      <c r="FW1052" s="46"/>
      <c r="FX1052" s="46"/>
      <c r="FY1052" s="46"/>
      <c r="FZ1052" s="46"/>
      <c r="GA1052" s="46"/>
      <c r="GB1052" s="46"/>
      <c r="GC1052" s="46"/>
      <c r="GD1052" s="46"/>
      <c r="GE1052" s="46"/>
      <c r="GF1052" s="46"/>
      <c r="GG1052" s="46"/>
      <c r="GH1052" s="46"/>
      <c r="GI1052" s="46"/>
      <c r="GJ1052" s="46"/>
      <c r="GK1052" s="46"/>
      <c r="GL1052" s="46"/>
      <c r="GM1052" s="46"/>
      <c r="GN1052" s="46"/>
      <c r="GO1052" s="46"/>
      <c r="GP1052" s="46"/>
      <c r="GQ1052" s="46"/>
      <c r="GR1052" s="46"/>
      <c r="GS1052" s="46"/>
      <c r="GT1052" s="46"/>
      <c r="GU1052" s="46"/>
      <c r="GV1052" s="46"/>
      <c r="GW1052" s="46"/>
      <c r="GX1052" s="46"/>
      <c r="GY1052" s="46"/>
      <c r="GZ1052" s="46"/>
      <c r="HA1052" s="46"/>
      <c r="HB1052" s="46"/>
      <c r="HC1052" s="46"/>
      <c r="HD1052" s="46"/>
      <c r="HE1052" s="46"/>
      <c r="HF1052" s="46"/>
    </row>
    <row r="1053" spans="1:214" ht="11.25">
      <c r="A1053" s="35">
        <v>57</v>
      </c>
      <c r="B1053" s="36" t="s">
        <v>280</v>
      </c>
      <c r="C1053" s="35" t="s">
        <v>281</v>
      </c>
      <c r="D1053" s="37">
        <f>D1054+D1063</f>
        <v>8597794</v>
      </c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  <c r="AA1053" s="46"/>
      <c r="AB1053" s="46"/>
      <c r="AC1053" s="46"/>
      <c r="AD1053" s="46"/>
      <c r="AE1053" s="46"/>
      <c r="AF1053" s="46"/>
      <c r="AG1053" s="46"/>
      <c r="AH1053" s="46"/>
      <c r="AI1053" s="46"/>
      <c r="AJ1053" s="46"/>
      <c r="AK1053" s="46"/>
      <c r="AL1053" s="46"/>
      <c r="AM1053" s="46"/>
      <c r="AN1053" s="46"/>
      <c r="AO1053" s="46"/>
      <c r="AP1053" s="46"/>
      <c r="AQ1053" s="46"/>
      <c r="AR1053" s="46"/>
      <c r="AS1053" s="46"/>
      <c r="AT1053" s="46"/>
      <c r="AU1053" s="46"/>
      <c r="AV1053" s="46"/>
      <c r="AW1053" s="46"/>
      <c r="AX1053" s="46"/>
      <c r="AY1053" s="46"/>
      <c r="AZ1053" s="46"/>
      <c r="BA1053" s="46"/>
      <c r="BB1053" s="46"/>
      <c r="BC1053" s="46"/>
      <c r="BD1053" s="46"/>
      <c r="BE1053" s="46"/>
      <c r="BF1053" s="46"/>
      <c r="BG1053" s="46"/>
      <c r="BH1053" s="46"/>
      <c r="BI1053" s="46"/>
      <c r="BJ1053" s="46"/>
      <c r="BK1053" s="46"/>
      <c r="BL1053" s="46"/>
      <c r="BM1053" s="46"/>
      <c r="BN1053" s="46"/>
      <c r="BO1053" s="46"/>
      <c r="BP1053" s="46"/>
      <c r="BQ1053" s="46"/>
      <c r="BR1053" s="46"/>
      <c r="BS1053" s="46"/>
      <c r="BT1053" s="46"/>
      <c r="BU1053" s="46"/>
      <c r="BV1053" s="46"/>
      <c r="BW1053" s="46"/>
      <c r="BX1053" s="46"/>
      <c r="BY1053" s="46"/>
      <c r="BZ1053" s="46"/>
      <c r="CA1053" s="46"/>
      <c r="CB1053" s="46"/>
      <c r="CC1053" s="46"/>
      <c r="CD1053" s="46"/>
      <c r="CE1053" s="46"/>
      <c r="CF1053" s="46"/>
      <c r="CG1053" s="46"/>
      <c r="CH1053" s="46"/>
      <c r="CI1053" s="46"/>
      <c r="CJ1053" s="46"/>
      <c r="CK1053" s="46"/>
      <c r="CL1053" s="46"/>
      <c r="CM1053" s="46"/>
      <c r="CN1053" s="46"/>
      <c r="CO1053" s="46"/>
      <c r="CP1053" s="46"/>
      <c r="CQ1053" s="46"/>
      <c r="CR1053" s="46"/>
      <c r="CS1053" s="46"/>
      <c r="CT1053" s="46"/>
      <c r="CU1053" s="46"/>
      <c r="CV1053" s="46"/>
      <c r="CW1053" s="46"/>
      <c r="CX1053" s="46"/>
      <c r="CY1053" s="46"/>
      <c r="CZ1053" s="46"/>
      <c r="DA1053" s="46"/>
      <c r="DB1053" s="46"/>
      <c r="DC1053" s="46"/>
      <c r="DD1053" s="46"/>
      <c r="DE1053" s="46"/>
      <c r="DF1053" s="46"/>
      <c r="DG1053" s="46"/>
      <c r="DH1053" s="46"/>
      <c r="DI1053" s="46"/>
      <c r="DJ1053" s="46"/>
      <c r="DK1053" s="46"/>
      <c r="DL1053" s="46"/>
      <c r="DM1053" s="46"/>
      <c r="DN1053" s="46"/>
      <c r="DO1053" s="46"/>
      <c r="DP1053" s="46"/>
      <c r="DQ1053" s="46"/>
      <c r="DR1053" s="46"/>
      <c r="DS1053" s="46"/>
      <c r="DT1053" s="46"/>
      <c r="DU1053" s="46"/>
      <c r="DV1053" s="46"/>
      <c r="DW1053" s="46"/>
      <c r="DX1053" s="46"/>
      <c r="DY1053" s="46"/>
      <c r="DZ1053" s="46"/>
      <c r="EA1053" s="46"/>
      <c r="EB1053" s="46"/>
      <c r="EC1053" s="46"/>
      <c r="ED1053" s="46"/>
      <c r="EE1053" s="46"/>
      <c r="EF1053" s="46"/>
      <c r="EG1053" s="46"/>
      <c r="EH1053" s="46"/>
      <c r="EI1053" s="46"/>
      <c r="EJ1053" s="46"/>
      <c r="EK1053" s="46"/>
      <c r="EL1053" s="46"/>
      <c r="EM1053" s="46"/>
      <c r="EN1053" s="46"/>
      <c r="EO1053" s="46"/>
      <c r="EP1053" s="46"/>
      <c r="EQ1053" s="46"/>
      <c r="ER1053" s="46"/>
      <c r="ES1053" s="46"/>
      <c r="ET1053" s="46"/>
      <c r="EU1053" s="46"/>
      <c r="EV1053" s="46"/>
      <c r="EW1053" s="46"/>
      <c r="EX1053" s="46"/>
      <c r="EY1053" s="46"/>
      <c r="EZ1053" s="46"/>
      <c r="FA1053" s="46"/>
      <c r="FB1053" s="46"/>
      <c r="FC1053" s="46"/>
      <c r="FD1053" s="46"/>
      <c r="FE1053" s="46"/>
      <c r="FF1053" s="46"/>
      <c r="FG1053" s="46"/>
      <c r="FH1053" s="46"/>
      <c r="FI1053" s="46"/>
      <c r="FJ1053" s="46"/>
      <c r="FK1053" s="46"/>
      <c r="FL1053" s="46"/>
      <c r="FM1053" s="46"/>
      <c r="FN1053" s="46"/>
      <c r="FO1053" s="46"/>
      <c r="FP1053" s="46"/>
      <c r="FQ1053" s="46"/>
      <c r="FR1053" s="46"/>
      <c r="FS1053" s="46"/>
      <c r="FT1053" s="46"/>
      <c r="FU1053" s="46"/>
      <c r="FV1053" s="46"/>
      <c r="FW1053" s="46"/>
      <c r="FX1053" s="46"/>
      <c r="FY1053" s="46"/>
      <c r="FZ1053" s="46"/>
      <c r="GA1053" s="46"/>
      <c r="GB1053" s="46"/>
      <c r="GC1053" s="46"/>
      <c r="GD1053" s="46"/>
      <c r="GE1053" s="46"/>
      <c r="GF1053" s="46"/>
      <c r="GG1053" s="46"/>
      <c r="GH1053" s="46"/>
      <c r="GI1053" s="46"/>
      <c r="GJ1053" s="46"/>
      <c r="GK1053" s="46"/>
      <c r="GL1053" s="46"/>
      <c r="GM1053" s="46"/>
      <c r="GN1053" s="46"/>
      <c r="GO1053" s="46"/>
      <c r="GP1053" s="46"/>
      <c r="GQ1053" s="46"/>
      <c r="GR1053" s="46"/>
      <c r="GS1053" s="46"/>
      <c r="GT1053" s="46"/>
      <c r="GU1053" s="46"/>
      <c r="GV1053" s="46"/>
      <c r="GW1053" s="46"/>
      <c r="GX1053" s="46"/>
      <c r="GY1053" s="46"/>
      <c r="GZ1053" s="46"/>
      <c r="HA1053" s="46"/>
      <c r="HB1053" s="46"/>
      <c r="HC1053" s="46"/>
      <c r="HD1053" s="46"/>
      <c r="HE1053" s="46"/>
      <c r="HF1053" s="46"/>
    </row>
    <row r="1054" spans="1:214" ht="21">
      <c r="A1054" s="35" t="s">
        <v>999</v>
      </c>
      <c r="B1054" s="36" t="s">
        <v>282</v>
      </c>
      <c r="C1054" s="36" t="s">
        <v>283</v>
      </c>
      <c r="D1054" s="37">
        <f>SUM(D1055:D1062)</f>
        <v>8597794</v>
      </c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  <c r="AA1054" s="46"/>
      <c r="AB1054" s="46"/>
      <c r="AC1054" s="46"/>
      <c r="AD1054" s="46"/>
      <c r="AE1054" s="46"/>
      <c r="AF1054" s="46"/>
      <c r="AG1054" s="46"/>
      <c r="AH1054" s="46"/>
      <c r="AI1054" s="46"/>
      <c r="AJ1054" s="46"/>
      <c r="AK1054" s="46"/>
      <c r="AL1054" s="46"/>
      <c r="AM1054" s="46"/>
      <c r="AN1054" s="46"/>
      <c r="AO1054" s="46"/>
      <c r="AP1054" s="46"/>
      <c r="AQ1054" s="46"/>
      <c r="AR1054" s="46"/>
      <c r="AS1054" s="46"/>
      <c r="AT1054" s="46"/>
      <c r="AU1054" s="46"/>
      <c r="AV1054" s="46"/>
      <c r="AW1054" s="46"/>
      <c r="AX1054" s="46"/>
      <c r="AY1054" s="46"/>
      <c r="AZ1054" s="46"/>
      <c r="BA1054" s="46"/>
      <c r="BB1054" s="46"/>
      <c r="BC1054" s="46"/>
      <c r="BD1054" s="46"/>
      <c r="BE1054" s="46"/>
      <c r="BF1054" s="46"/>
      <c r="BG1054" s="46"/>
      <c r="BH1054" s="46"/>
      <c r="BI1054" s="46"/>
      <c r="BJ1054" s="46"/>
      <c r="BK1054" s="46"/>
      <c r="BL1054" s="46"/>
      <c r="BM1054" s="46"/>
      <c r="BN1054" s="46"/>
      <c r="BO1054" s="46"/>
      <c r="BP1054" s="46"/>
      <c r="BQ1054" s="46"/>
      <c r="BR1054" s="46"/>
      <c r="BS1054" s="46"/>
      <c r="BT1054" s="46"/>
      <c r="BU1054" s="46"/>
      <c r="BV1054" s="46"/>
      <c r="BW1054" s="46"/>
      <c r="BX1054" s="46"/>
      <c r="BY1054" s="46"/>
      <c r="BZ1054" s="46"/>
      <c r="CA1054" s="46"/>
      <c r="CB1054" s="46"/>
      <c r="CC1054" s="46"/>
      <c r="CD1054" s="46"/>
      <c r="CE1054" s="46"/>
      <c r="CF1054" s="46"/>
      <c r="CG1054" s="46"/>
      <c r="CH1054" s="46"/>
      <c r="CI1054" s="46"/>
      <c r="CJ1054" s="46"/>
      <c r="CK1054" s="46"/>
      <c r="CL1054" s="46"/>
      <c r="CM1054" s="46"/>
      <c r="CN1054" s="46"/>
      <c r="CO1054" s="46"/>
      <c r="CP1054" s="46"/>
      <c r="CQ1054" s="46"/>
      <c r="CR1054" s="46"/>
      <c r="CS1054" s="46"/>
      <c r="CT1054" s="46"/>
      <c r="CU1054" s="46"/>
      <c r="CV1054" s="46"/>
      <c r="CW1054" s="46"/>
      <c r="CX1054" s="46"/>
      <c r="CY1054" s="46"/>
      <c r="CZ1054" s="46"/>
      <c r="DA1054" s="46"/>
      <c r="DB1054" s="46"/>
      <c r="DC1054" s="46"/>
      <c r="DD1054" s="46"/>
      <c r="DE1054" s="46"/>
      <c r="DF1054" s="46"/>
      <c r="DG1054" s="46"/>
      <c r="DH1054" s="46"/>
      <c r="DI1054" s="46"/>
      <c r="DJ1054" s="46"/>
      <c r="DK1054" s="46"/>
      <c r="DL1054" s="46"/>
      <c r="DM1054" s="46"/>
      <c r="DN1054" s="46"/>
      <c r="DO1054" s="46"/>
      <c r="DP1054" s="46"/>
      <c r="DQ1054" s="46"/>
      <c r="DR1054" s="46"/>
      <c r="DS1054" s="46"/>
      <c r="DT1054" s="46"/>
      <c r="DU1054" s="46"/>
      <c r="DV1054" s="46"/>
      <c r="DW1054" s="46"/>
      <c r="DX1054" s="46"/>
      <c r="DY1054" s="46"/>
      <c r="DZ1054" s="46"/>
      <c r="EA1054" s="46"/>
      <c r="EB1054" s="46"/>
      <c r="EC1054" s="46"/>
      <c r="ED1054" s="46"/>
      <c r="EE1054" s="46"/>
      <c r="EF1054" s="46"/>
      <c r="EG1054" s="46"/>
      <c r="EH1054" s="46"/>
      <c r="EI1054" s="46"/>
      <c r="EJ1054" s="46"/>
      <c r="EK1054" s="46"/>
      <c r="EL1054" s="46"/>
      <c r="EM1054" s="46"/>
      <c r="EN1054" s="46"/>
      <c r="EO1054" s="46"/>
      <c r="EP1054" s="46"/>
      <c r="EQ1054" s="46"/>
      <c r="ER1054" s="46"/>
      <c r="ES1054" s="46"/>
      <c r="ET1054" s="46"/>
      <c r="EU1054" s="46"/>
      <c r="EV1054" s="46"/>
      <c r="EW1054" s="46"/>
      <c r="EX1054" s="46"/>
      <c r="EY1054" s="46"/>
      <c r="EZ1054" s="46"/>
      <c r="FA1054" s="46"/>
      <c r="FB1054" s="46"/>
      <c r="FC1054" s="46"/>
      <c r="FD1054" s="46"/>
      <c r="FE1054" s="46"/>
      <c r="FF1054" s="46"/>
      <c r="FG1054" s="46"/>
      <c r="FH1054" s="46"/>
      <c r="FI1054" s="46"/>
      <c r="FJ1054" s="46"/>
      <c r="FK1054" s="46"/>
      <c r="FL1054" s="46"/>
      <c r="FM1054" s="46"/>
      <c r="FN1054" s="46"/>
      <c r="FO1054" s="46"/>
      <c r="FP1054" s="46"/>
      <c r="FQ1054" s="46"/>
      <c r="FR1054" s="46"/>
      <c r="FS1054" s="46"/>
      <c r="FT1054" s="46"/>
      <c r="FU1054" s="46"/>
      <c r="FV1054" s="46"/>
      <c r="FW1054" s="46"/>
      <c r="FX1054" s="46"/>
      <c r="FY1054" s="46"/>
      <c r="FZ1054" s="46"/>
      <c r="GA1054" s="46"/>
      <c r="GB1054" s="46"/>
      <c r="GC1054" s="46"/>
      <c r="GD1054" s="46"/>
      <c r="GE1054" s="46"/>
      <c r="GF1054" s="46"/>
      <c r="GG1054" s="46"/>
      <c r="GH1054" s="46"/>
      <c r="GI1054" s="46"/>
      <c r="GJ1054" s="46"/>
      <c r="GK1054" s="46"/>
      <c r="GL1054" s="46"/>
      <c r="GM1054" s="46"/>
      <c r="GN1054" s="46"/>
      <c r="GO1054" s="46"/>
      <c r="GP1054" s="46"/>
      <c r="GQ1054" s="46"/>
      <c r="GR1054" s="46"/>
      <c r="GS1054" s="46"/>
      <c r="GT1054" s="46"/>
      <c r="GU1054" s="46"/>
      <c r="GV1054" s="46"/>
      <c r="GW1054" s="46"/>
      <c r="GX1054" s="46"/>
      <c r="GY1054" s="46"/>
      <c r="GZ1054" s="46"/>
      <c r="HA1054" s="46"/>
      <c r="HB1054" s="46"/>
      <c r="HC1054" s="46"/>
      <c r="HD1054" s="46"/>
      <c r="HE1054" s="46"/>
      <c r="HF1054" s="46"/>
    </row>
    <row r="1055" spans="1:214" ht="11.25">
      <c r="A1055" s="38" t="s">
        <v>1000</v>
      </c>
      <c r="B1055" s="39">
        <v>4500503</v>
      </c>
      <c r="C1055" s="39" t="s">
        <v>284</v>
      </c>
      <c r="D1055" s="41">
        <v>718968</v>
      </c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  <c r="AA1055" s="46"/>
      <c r="AB1055" s="46"/>
      <c r="AC1055" s="46"/>
      <c r="AD1055" s="46"/>
      <c r="AE1055" s="46"/>
      <c r="AF1055" s="46"/>
      <c r="AG1055" s="46"/>
      <c r="AH1055" s="46"/>
      <c r="AI1055" s="46"/>
      <c r="AJ1055" s="46"/>
      <c r="AK1055" s="46"/>
      <c r="AL1055" s="46"/>
      <c r="AM1055" s="46"/>
      <c r="AN1055" s="46"/>
      <c r="AO1055" s="46"/>
      <c r="AP1055" s="46"/>
      <c r="AQ1055" s="46"/>
      <c r="AR1055" s="46"/>
      <c r="AS1055" s="46"/>
      <c r="AT1055" s="46"/>
      <c r="AU1055" s="46"/>
      <c r="AV1055" s="46"/>
      <c r="AW1055" s="46"/>
      <c r="AX1055" s="46"/>
      <c r="AY1055" s="46"/>
      <c r="AZ1055" s="46"/>
      <c r="BA1055" s="46"/>
      <c r="BB1055" s="46"/>
      <c r="BC1055" s="46"/>
      <c r="BD1055" s="46"/>
      <c r="BE1055" s="46"/>
      <c r="BF1055" s="46"/>
      <c r="BG1055" s="46"/>
      <c r="BH1055" s="46"/>
      <c r="BI1055" s="46"/>
      <c r="BJ1055" s="46"/>
      <c r="BK1055" s="46"/>
      <c r="BL1055" s="46"/>
      <c r="BM1055" s="46"/>
      <c r="BN1055" s="46"/>
      <c r="BO1055" s="46"/>
      <c r="BP1055" s="46"/>
      <c r="BQ1055" s="46"/>
      <c r="BR1055" s="46"/>
      <c r="BS1055" s="46"/>
      <c r="BT1055" s="46"/>
      <c r="BU1055" s="46"/>
      <c r="BV1055" s="46"/>
      <c r="BW1055" s="46"/>
      <c r="BX1055" s="46"/>
      <c r="BY1055" s="46"/>
      <c r="BZ1055" s="46"/>
      <c r="CA1055" s="46"/>
      <c r="CB1055" s="46"/>
      <c r="CC1055" s="46"/>
      <c r="CD1055" s="46"/>
      <c r="CE1055" s="46"/>
      <c r="CF1055" s="46"/>
      <c r="CG1055" s="46"/>
      <c r="CH1055" s="46"/>
      <c r="CI1055" s="46"/>
      <c r="CJ1055" s="46"/>
      <c r="CK1055" s="46"/>
      <c r="CL1055" s="46"/>
      <c r="CM1055" s="46"/>
      <c r="CN1055" s="46"/>
      <c r="CO1055" s="46"/>
      <c r="CP1055" s="46"/>
      <c r="CQ1055" s="46"/>
      <c r="CR1055" s="46"/>
      <c r="CS1055" s="46"/>
      <c r="CT1055" s="46"/>
      <c r="CU1055" s="46"/>
      <c r="CV1055" s="46"/>
      <c r="CW1055" s="46"/>
      <c r="CX1055" s="46"/>
      <c r="CY1055" s="46"/>
      <c r="CZ1055" s="46"/>
      <c r="DA1055" s="46"/>
      <c r="DB1055" s="46"/>
      <c r="DC1055" s="46"/>
      <c r="DD1055" s="46"/>
      <c r="DE1055" s="46"/>
      <c r="DF1055" s="46"/>
      <c r="DG1055" s="46"/>
      <c r="DH1055" s="46"/>
      <c r="DI1055" s="46"/>
      <c r="DJ1055" s="46"/>
      <c r="DK1055" s="46"/>
      <c r="DL1055" s="46"/>
      <c r="DM1055" s="46"/>
      <c r="DN1055" s="46"/>
      <c r="DO1055" s="46"/>
      <c r="DP1055" s="46"/>
      <c r="DQ1055" s="46"/>
      <c r="DR1055" s="46"/>
      <c r="DS1055" s="46"/>
      <c r="DT1055" s="46"/>
      <c r="DU1055" s="46"/>
      <c r="DV1055" s="46"/>
      <c r="DW1055" s="46"/>
      <c r="DX1055" s="46"/>
      <c r="DY1055" s="46"/>
      <c r="DZ1055" s="46"/>
      <c r="EA1055" s="46"/>
      <c r="EB1055" s="46"/>
      <c r="EC1055" s="46"/>
      <c r="ED1055" s="46"/>
      <c r="EE1055" s="46"/>
      <c r="EF1055" s="46"/>
      <c r="EG1055" s="46"/>
      <c r="EH1055" s="46"/>
      <c r="EI1055" s="46"/>
      <c r="EJ1055" s="46"/>
      <c r="EK1055" s="46"/>
      <c r="EL1055" s="46"/>
      <c r="EM1055" s="46"/>
      <c r="EN1055" s="46"/>
      <c r="EO1055" s="46"/>
      <c r="EP1055" s="46"/>
      <c r="EQ1055" s="46"/>
      <c r="ER1055" s="46"/>
      <c r="ES1055" s="46"/>
      <c r="ET1055" s="46"/>
      <c r="EU1055" s="46"/>
      <c r="EV1055" s="46"/>
      <c r="EW1055" s="46"/>
      <c r="EX1055" s="46"/>
      <c r="EY1055" s="46"/>
      <c r="EZ1055" s="46"/>
      <c r="FA1055" s="46"/>
      <c r="FB1055" s="46"/>
      <c r="FC1055" s="46"/>
      <c r="FD1055" s="46"/>
      <c r="FE1055" s="46"/>
      <c r="FF1055" s="46"/>
      <c r="FG1055" s="46"/>
      <c r="FH1055" s="46"/>
      <c r="FI1055" s="46"/>
      <c r="FJ1055" s="46"/>
      <c r="FK1055" s="46"/>
      <c r="FL1055" s="46"/>
      <c r="FM1055" s="46"/>
      <c r="FN1055" s="46"/>
      <c r="FO1055" s="46"/>
      <c r="FP1055" s="46"/>
      <c r="FQ1055" s="46"/>
      <c r="FR1055" s="46"/>
      <c r="FS1055" s="46"/>
      <c r="FT1055" s="46"/>
      <c r="FU1055" s="46"/>
      <c r="FV1055" s="46"/>
      <c r="FW1055" s="46"/>
      <c r="FX1055" s="46"/>
      <c r="FY1055" s="46"/>
      <c r="FZ1055" s="46"/>
      <c r="GA1055" s="46"/>
      <c r="GB1055" s="46"/>
      <c r="GC1055" s="46"/>
      <c r="GD1055" s="46"/>
      <c r="GE1055" s="46"/>
      <c r="GF1055" s="46"/>
      <c r="GG1055" s="46"/>
      <c r="GH1055" s="46"/>
      <c r="GI1055" s="46"/>
      <c r="GJ1055" s="46"/>
      <c r="GK1055" s="46"/>
      <c r="GL1055" s="46"/>
      <c r="GM1055" s="46"/>
      <c r="GN1055" s="46"/>
      <c r="GO1055" s="46"/>
      <c r="GP1055" s="46"/>
      <c r="GQ1055" s="46"/>
      <c r="GR1055" s="46"/>
      <c r="GS1055" s="46"/>
      <c r="GT1055" s="46"/>
      <c r="GU1055" s="46"/>
      <c r="GV1055" s="46"/>
      <c r="GW1055" s="46"/>
      <c r="GX1055" s="46"/>
      <c r="GY1055" s="46"/>
      <c r="GZ1055" s="46"/>
      <c r="HA1055" s="46"/>
      <c r="HB1055" s="46"/>
      <c r="HC1055" s="46"/>
      <c r="HD1055" s="46"/>
      <c r="HE1055" s="46"/>
      <c r="HF1055" s="46"/>
    </row>
    <row r="1056" spans="1:214" ht="11.25">
      <c r="A1056" s="38" t="s">
        <v>1000</v>
      </c>
      <c r="B1056" s="39">
        <v>4500504</v>
      </c>
      <c r="C1056" s="39" t="s">
        <v>523</v>
      </c>
      <c r="D1056" s="41">
        <v>2035535</v>
      </c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  <c r="AA1056" s="46"/>
      <c r="AB1056" s="46"/>
      <c r="AC1056" s="46"/>
      <c r="AD1056" s="46"/>
      <c r="AE1056" s="46"/>
      <c r="AF1056" s="46"/>
      <c r="AG1056" s="46"/>
      <c r="AH1056" s="46"/>
      <c r="AI1056" s="46"/>
      <c r="AJ1056" s="46"/>
      <c r="AK1056" s="46"/>
      <c r="AL1056" s="46"/>
      <c r="AM1056" s="46"/>
      <c r="AN1056" s="46"/>
      <c r="AO1056" s="46"/>
      <c r="AP1056" s="46"/>
      <c r="AQ1056" s="46"/>
      <c r="AR1056" s="46"/>
      <c r="AS1056" s="46"/>
      <c r="AT1056" s="46"/>
      <c r="AU1056" s="46"/>
      <c r="AV1056" s="46"/>
      <c r="AW1056" s="46"/>
      <c r="AX1056" s="46"/>
      <c r="AY1056" s="46"/>
      <c r="AZ1056" s="46"/>
      <c r="BA1056" s="46"/>
      <c r="BB1056" s="46"/>
      <c r="BC1056" s="46"/>
      <c r="BD1056" s="46"/>
      <c r="BE1056" s="46"/>
      <c r="BF1056" s="46"/>
      <c r="BG1056" s="46"/>
      <c r="BH1056" s="46"/>
      <c r="BI1056" s="46"/>
      <c r="BJ1056" s="46"/>
      <c r="BK1056" s="46"/>
      <c r="BL1056" s="46"/>
      <c r="BM1056" s="46"/>
      <c r="BN1056" s="46"/>
      <c r="BO1056" s="46"/>
      <c r="BP1056" s="46"/>
      <c r="BQ1056" s="46"/>
      <c r="BR1056" s="46"/>
      <c r="BS1056" s="46"/>
      <c r="BT1056" s="46"/>
      <c r="BU1056" s="46"/>
      <c r="BV1056" s="46"/>
      <c r="BW1056" s="46"/>
      <c r="BX1056" s="46"/>
      <c r="BY1056" s="46"/>
      <c r="BZ1056" s="46"/>
      <c r="CA1056" s="46"/>
      <c r="CB1056" s="46"/>
      <c r="CC1056" s="46"/>
      <c r="CD1056" s="46"/>
      <c r="CE1056" s="46"/>
      <c r="CF1056" s="46"/>
      <c r="CG1056" s="46"/>
      <c r="CH1056" s="46"/>
      <c r="CI1056" s="46"/>
      <c r="CJ1056" s="46"/>
      <c r="CK1056" s="46"/>
      <c r="CL1056" s="46"/>
      <c r="CM1056" s="46"/>
      <c r="CN1056" s="46"/>
      <c r="CO1056" s="46"/>
      <c r="CP1056" s="46"/>
      <c r="CQ1056" s="46"/>
      <c r="CR1056" s="46"/>
      <c r="CS1056" s="46"/>
      <c r="CT1056" s="46"/>
      <c r="CU1056" s="46"/>
      <c r="CV1056" s="46"/>
      <c r="CW1056" s="46"/>
      <c r="CX1056" s="46"/>
      <c r="CY1056" s="46"/>
      <c r="CZ1056" s="46"/>
      <c r="DA1056" s="46"/>
      <c r="DB1056" s="46"/>
      <c r="DC1056" s="46"/>
      <c r="DD1056" s="46"/>
      <c r="DE1056" s="46"/>
      <c r="DF1056" s="46"/>
      <c r="DG1056" s="46"/>
      <c r="DH1056" s="46"/>
      <c r="DI1056" s="46"/>
      <c r="DJ1056" s="46"/>
      <c r="DK1056" s="46"/>
      <c r="DL1056" s="46"/>
      <c r="DM1056" s="46"/>
      <c r="DN1056" s="46"/>
      <c r="DO1056" s="46"/>
      <c r="DP1056" s="46"/>
      <c r="DQ1056" s="46"/>
      <c r="DR1056" s="46"/>
      <c r="DS1056" s="46"/>
      <c r="DT1056" s="46"/>
      <c r="DU1056" s="46"/>
      <c r="DV1056" s="46"/>
      <c r="DW1056" s="46"/>
      <c r="DX1056" s="46"/>
      <c r="DY1056" s="46"/>
      <c r="DZ1056" s="46"/>
      <c r="EA1056" s="46"/>
      <c r="EB1056" s="46"/>
      <c r="EC1056" s="46"/>
      <c r="ED1056" s="46"/>
      <c r="EE1056" s="46"/>
      <c r="EF1056" s="46"/>
      <c r="EG1056" s="46"/>
      <c r="EH1056" s="46"/>
      <c r="EI1056" s="46"/>
      <c r="EJ1056" s="46"/>
      <c r="EK1056" s="46"/>
      <c r="EL1056" s="46"/>
      <c r="EM1056" s="46"/>
      <c r="EN1056" s="46"/>
      <c r="EO1056" s="46"/>
      <c r="EP1056" s="46"/>
      <c r="EQ1056" s="46"/>
      <c r="ER1056" s="46"/>
      <c r="ES1056" s="46"/>
      <c r="ET1056" s="46"/>
      <c r="EU1056" s="46"/>
      <c r="EV1056" s="46"/>
      <c r="EW1056" s="46"/>
      <c r="EX1056" s="46"/>
      <c r="EY1056" s="46"/>
      <c r="EZ1056" s="46"/>
      <c r="FA1056" s="46"/>
      <c r="FB1056" s="46"/>
      <c r="FC1056" s="46"/>
      <c r="FD1056" s="46"/>
      <c r="FE1056" s="46"/>
      <c r="FF1056" s="46"/>
      <c r="FG1056" s="46"/>
      <c r="FH1056" s="46"/>
      <c r="FI1056" s="46"/>
      <c r="FJ1056" s="46"/>
      <c r="FK1056" s="46"/>
      <c r="FL1056" s="46"/>
      <c r="FM1056" s="46"/>
      <c r="FN1056" s="46"/>
      <c r="FO1056" s="46"/>
      <c r="FP1056" s="46"/>
      <c r="FQ1056" s="46"/>
      <c r="FR1056" s="46"/>
      <c r="FS1056" s="46"/>
      <c r="FT1056" s="46"/>
      <c r="FU1056" s="46"/>
      <c r="FV1056" s="46"/>
      <c r="FW1056" s="46"/>
      <c r="FX1056" s="46"/>
      <c r="FY1056" s="46"/>
      <c r="FZ1056" s="46"/>
      <c r="GA1056" s="46"/>
      <c r="GB1056" s="46"/>
      <c r="GC1056" s="46"/>
      <c r="GD1056" s="46"/>
      <c r="GE1056" s="46"/>
      <c r="GF1056" s="46"/>
      <c r="GG1056" s="46"/>
      <c r="GH1056" s="46"/>
      <c r="GI1056" s="46"/>
      <c r="GJ1056" s="46"/>
      <c r="GK1056" s="46"/>
      <c r="GL1056" s="46"/>
      <c r="GM1056" s="46"/>
      <c r="GN1056" s="46"/>
      <c r="GO1056" s="46"/>
      <c r="GP1056" s="46"/>
      <c r="GQ1056" s="46"/>
      <c r="GR1056" s="46"/>
      <c r="GS1056" s="46"/>
      <c r="GT1056" s="46"/>
      <c r="GU1056" s="46"/>
      <c r="GV1056" s="46"/>
      <c r="GW1056" s="46"/>
      <c r="GX1056" s="46"/>
      <c r="GY1056" s="46"/>
      <c r="GZ1056" s="46"/>
      <c r="HA1056" s="46"/>
      <c r="HB1056" s="46"/>
      <c r="HC1056" s="46"/>
      <c r="HD1056" s="46"/>
      <c r="HE1056" s="46"/>
      <c r="HF1056" s="46"/>
    </row>
    <row r="1057" spans="1:214" ht="11.25">
      <c r="A1057" s="38" t="s">
        <v>1000</v>
      </c>
      <c r="B1057" s="39">
        <v>4500505</v>
      </c>
      <c r="C1057" s="39" t="s">
        <v>524</v>
      </c>
      <c r="D1057" s="41">
        <v>5727234</v>
      </c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  <c r="AA1057" s="46"/>
      <c r="AB1057" s="46"/>
      <c r="AC1057" s="46"/>
      <c r="AD1057" s="46"/>
      <c r="AE1057" s="46"/>
      <c r="AF1057" s="46"/>
      <c r="AG1057" s="46"/>
      <c r="AH1057" s="46"/>
      <c r="AI1057" s="46"/>
      <c r="AJ1057" s="46"/>
      <c r="AK1057" s="46"/>
      <c r="AL1057" s="46"/>
      <c r="AM1057" s="46"/>
      <c r="AN1057" s="46"/>
      <c r="AO1057" s="46"/>
      <c r="AP1057" s="46"/>
      <c r="AQ1057" s="46"/>
      <c r="AR1057" s="46"/>
      <c r="AS1057" s="46"/>
      <c r="AT1057" s="46"/>
      <c r="AU1057" s="46"/>
      <c r="AV1057" s="46"/>
      <c r="AW1057" s="46"/>
      <c r="AX1057" s="46"/>
      <c r="AY1057" s="46"/>
      <c r="AZ1057" s="46"/>
      <c r="BA1057" s="46"/>
      <c r="BB1057" s="46"/>
      <c r="BC1057" s="46"/>
      <c r="BD1057" s="46"/>
      <c r="BE1057" s="46"/>
      <c r="BF1057" s="46"/>
      <c r="BG1057" s="46"/>
      <c r="BH1057" s="46"/>
      <c r="BI1057" s="46"/>
      <c r="BJ1057" s="46"/>
      <c r="BK1057" s="46"/>
      <c r="BL1057" s="46"/>
      <c r="BM1057" s="46"/>
      <c r="BN1057" s="46"/>
      <c r="BO1057" s="46"/>
      <c r="BP1057" s="46"/>
      <c r="BQ1057" s="46"/>
      <c r="BR1057" s="46"/>
      <c r="BS1057" s="46"/>
      <c r="BT1057" s="46"/>
      <c r="BU1057" s="46"/>
      <c r="BV1057" s="46"/>
      <c r="BW1057" s="46"/>
      <c r="BX1057" s="46"/>
      <c r="BY1057" s="46"/>
      <c r="BZ1057" s="46"/>
      <c r="CA1057" s="46"/>
      <c r="CB1057" s="46"/>
      <c r="CC1057" s="46"/>
      <c r="CD1057" s="46"/>
      <c r="CE1057" s="46"/>
      <c r="CF1057" s="46"/>
      <c r="CG1057" s="46"/>
      <c r="CH1057" s="46"/>
      <c r="CI1057" s="46"/>
      <c r="CJ1057" s="46"/>
      <c r="CK1057" s="46"/>
      <c r="CL1057" s="46"/>
      <c r="CM1057" s="46"/>
      <c r="CN1057" s="46"/>
      <c r="CO1057" s="46"/>
      <c r="CP1057" s="46"/>
      <c r="CQ1057" s="46"/>
      <c r="CR1057" s="46"/>
      <c r="CS1057" s="46"/>
      <c r="CT1057" s="46"/>
      <c r="CU1057" s="46"/>
      <c r="CV1057" s="46"/>
      <c r="CW1057" s="46"/>
      <c r="CX1057" s="46"/>
      <c r="CY1057" s="46"/>
      <c r="CZ1057" s="46"/>
      <c r="DA1057" s="46"/>
      <c r="DB1057" s="46"/>
      <c r="DC1057" s="46"/>
      <c r="DD1057" s="46"/>
      <c r="DE1057" s="46"/>
      <c r="DF1057" s="46"/>
      <c r="DG1057" s="46"/>
      <c r="DH1057" s="46"/>
      <c r="DI1057" s="46"/>
      <c r="DJ1057" s="46"/>
      <c r="DK1057" s="46"/>
      <c r="DL1057" s="46"/>
      <c r="DM1057" s="46"/>
      <c r="DN1057" s="46"/>
      <c r="DO1057" s="46"/>
      <c r="DP1057" s="46"/>
      <c r="DQ1057" s="46"/>
      <c r="DR1057" s="46"/>
      <c r="DS1057" s="46"/>
      <c r="DT1057" s="46"/>
      <c r="DU1057" s="46"/>
      <c r="DV1057" s="46"/>
      <c r="DW1057" s="46"/>
      <c r="DX1057" s="46"/>
      <c r="DY1057" s="46"/>
      <c r="DZ1057" s="46"/>
      <c r="EA1057" s="46"/>
      <c r="EB1057" s="46"/>
      <c r="EC1057" s="46"/>
      <c r="ED1057" s="46"/>
      <c r="EE1057" s="46"/>
      <c r="EF1057" s="46"/>
      <c r="EG1057" s="46"/>
      <c r="EH1057" s="46"/>
      <c r="EI1057" s="46"/>
      <c r="EJ1057" s="46"/>
      <c r="EK1057" s="46"/>
      <c r="EL1057" s="46"/>
      <c r="EM1057" s="46"/>
      <c r="EN1057" s="46"/>
      <c r="EO1057" s="46"/>
      <c r="EP1057" s="46"/>
      <c r="EQ1057" s="46"/>
      <c r="ER1057" s="46"/>
      <c r="ES1057" s="46"/>
      <c r="ET1057" s="46"/>
      <c r="EU1057" s="46"/>
      <c r="EV1057" s="46"/>
      <c r="EW1057" s="46"/>
      <c r="EX1057" s="46"/>
      <c r="EY1057" s="46"/>
      <c r="EZ1057" s="46"/>
      <c r="FA1057" s="46"/>
      <c r="FB1057" s="46"/>
      <c r="FC1057" s="46"/>
      <c r="FD1057" s="46"/>
      <c r="FE1057" s="46"/>
      <c r="FF1057" s="46"/>
      <c r="FG1057" s="46"/>
      <c r="FH1057" s="46"/>
      <c r="FI1057" s="46"/>
      <c r="FJ1057" s="46"/>
      <c r="FK1057" s="46"/>
      <c r="FL1057" s="46"/>
      <c r="FM1057" s="46"/>
      <c r="FN1057" s="46"/>
      <c r="FO1057" s="46"/>
      <c r="FP1057" s="46"/>
      <c r="FQ1057" s="46"/>
      <c r="FR1057" s="46"/>
      <c r="FS1057" s="46"/>
      <c r="FT1057" s="46"/>
      <c r="FU1057" s="46"/>
      <c r="FV1057" s="46"/>
      <c r="FW1057" s="46"/>
      <c r="FX1057" s="46"/>
      <c r="FY1057" s="46"/>
      <c r="FZ1057" s="46"/>
      <c r="GA1057" s="46"/>
      <c r="GB1057" s="46"/>
      <c r="GC1057" s="46"/>
      <c r="GD1057" s="46"/>
      <c r="GE1057" s="46"/>
      <c r="GF1057" s="46"/>
      <c r="GG1057" s="46"/>
      <c r="GH1057" s="46"/>
      <c r="GI1057" s="46"/>
      <c r="GJ1057" s="46"/>
      <c r="GK1057" s="46"/>
      <c r="GL1057" s="46"/>
      <c r="GM1057" s="46"/>
      <c r="GN1057" s="46"/>
      <c r="GO1057" s="46"/>
      <c r="GP1057" s="46"/>
      <c r="GQ1057" s="46"/>
      <c r="GR1057" s="46"/>
      <c r="GS1057" s="46"/>
      <c r="GT1057" s="46"/>
      <c r="GU1057" s="46"/>
      <c r="GV1057" s="46"/>
      <c r="GW1057" s="46"/>
      <c r="GX1057" s="46"/>
      <c r="GY1057" s="46"/>
      <c r="GZ1057" s="46"/>
      <c r="HA1057" s="46"/>
      <c r="HB1057" s="46"/>
      <c r="HC1057" s="46"/>
      <c r="HD1057" s="46"/>
      <c r="HE1057" s="46"/>
      <c r="HF1057" s="46"/>
    </row>
    <row r="1058" spans="1:214" ht="11.25">
      <c r="A1058" s="38" t="s">
        <v>1000</v>
      </c>
      <c r="B1058" s="39">
        <v>4500506</v>
      </c>
      <c r="C1058" s="39" t="s">
        <v>525</v>
      </c>
      <c r="D1058" s="41">
        <v>0</v>
      </c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  <c r="AA1058" s="46"/>
      <c r="AB1058" s="46"/>
      <c r="AC1058" s="46"/>
      <c r="AD1058" s="46"/>
      <c r="AE1058" s="46"/>
      <c r="AF1058" s="46"/>
      <c r="AG1058" s="46"/>
      <c r="AH1058" s="46"/>
      <c r="AI1058" s="46"/>
      <c r="AJ1058" s="46"/>
      <c r="AK1058" s="46"/>
      <c r="AL1058" s="46"/>
      <c r="AM1058" s="46"/>
      <c r="AN1058" s="46"/>
      <c r="AO1058" s="46"/>
      <c r="AP1058" s="46"/>
      <c r="AQ1058" s="46"/>
      <c r="AR1058" s="46"/>
      <c r="AS1058" s="46"/>
      <c r="AT1058" s="46"/>
      <c r="AU1058" s="46"/>
      <c r="AV1058" s="46"/>
      <c r="AW1058" s="46"/>
      <c r="AX1058" s="46"/>
      <c r="AY1058" s="46"/>
      <c r="AZ1058" s="46"/>
      <c r="BA1058" s="46"/>
      <c r="BB1058" s="46"/>
      <c r="BC1058" s="46"/>
      <c r="BD1058" s="46"/>
      <c r="BE1058" s="46"/>
      <c r="BF1058" s="46"/>
      <c r="BG1058" s="46"/>
      <c r="BH1058" s="46"/>
      <c r="BI1058" s="46"/>
      <c r="BJ1058" s="46"/>
      <c r="BK1058" s="46"/>
      <c r="BL1058" s="46"/>
      <c r="BM1058" s="46"/>
      <c r="BN1058" s="46"/>
      <c r="BO1058" s="46"/>
      <c r="BP1058" s="46"/>
      <c r="BQ1058" s="46"/>
      <c r="BR1058" s="46"/>
      <c r="BS1058" s="46"/>
      <c r="BT1058" s="46"/>
      <c r="BU1058" s="46"/>
      <c r="BV1058" s="46"/>
      <c r="BW1058" s="46"/>
      <c r="BX1058" s="46"/>
      <c r="BY1058" s="46"/>
      <c r="BZ1058" s="46"/>
      <c r="CA1058" s="46"/>
      <c r="CB1058" s="46"/>
      <c r="CC1058" s="46"/>
      <c r="CD1058" s="46"/>
      <c r="CE1058" s="46"/>
      <c r="CF1058" s="46"/>
      <c r="CG1058" s="46"/>
      <c r="CH1058" s="46"/>
      <c r="CI1058" s="46"/>
      <c r="CJ1058" s="46"/>
      <c r="CK1058" s="46"/>
      <c r="CL1058" s="46"/>
      <c r="CM1058" s="46"/>
      <c r="CN1058" s="46"/>
      <c r="CO1058" s="46"/>
      <c r="CP1058" s="46"/>
      <c r="CQ1058" s="46"/>
      <c r="CR1058" s="46"/>
      <c r="CS1058" s="46"/>
      <c r="CT1058" s="46"/>
      <c r="CU1058" s="46"/>
      <c r="CV1058" s="46"/>
      <c r="CW1058" s="46"/>
      <c r="CX1058" s="46"/>
      <c r="CY1058" s="46"/>
      <c r="CZ1058" s="46"/>
      <c r="DA1058" s="46"/>
      <c r="DB1058" s="46"/>
      <c r="DC1058" s="46"/>
      <c r="DD1058" s="46"/>
      <c r="DE1058" s="46"/>
      <c r="DF1058" s="46"/>
      <c r="DG1058" s="46"/>
      <c r="DH1058" s="46"/>
      <c r="DI1058" s="46"/>
      <c r="DJ1058" s="46"/>
      <c r="DK1058" s="46"/>
      <c r="DL1058" s="46"/>
      <c r="DM1058" s="46"/>
      <c r="DN1058" s="46"/>
      <c r="DO1058" s="46"/>
      <c r="DP1058" s="46"/>
      <c r="DQ1058" s="46"/>
      <c r="DR1058" s="46"/>
      <c r="DS1058" s="46"/>
      <c r="DT1058" s="46"/>
      <c r="DU1058" s="46"/>
      <c r="DV1058" s="46"/>
      <c r="DW1058" s="46"/>
      <c r="DX1058" s="46"/>
      <c r="DY1058" s="46"/>
      <c r="DZ1058" s="46"/>
      <c r="EA1058" s="46"/>
      <c r="EB1058" s="46"/>
      <c r="EC1058" s="46"/>
      <c r="ED1058" s="46"/>
      <c r="EE1058" s="46"/>
      <c r="EF1058" s="46"/>
      <c r="EG1058" s="46"/>
      <c r="EH1058" s="46"/>
      <c r="EI1058" s="46"/>
      <c r="EJ1058" s="46"/>
      <c r="EK1058" s="46"/>
      <c r="EL1058" s="46"/>
      <c r="EM1058" s="46"/>
      <c r="EN1058" s="46"/>
      <c r="EO1058" s="46"/>
      <c r="EP1058" s="46"/>
      <c r="EQ1058" s="46"/>
      <c r="ER1058" s="46"/>
      <c r="ES1058" s="46"/>
      <c r="ET1058" s="46"/>
      <c r="EU1058" s="46"/>
      <c r="EV1058" s="46"/>
      <c r="EW1058" s="46"/>
      <c r="EX1058" s="46"/>
      <c r="EY1058" s="46"/>
      <c r="EZ1058" s="46"/>
      <c r="FA1058" s="46"/>
      <c r="FB1058" s="46"/>
      <c r="FC1058" s="46"/>
      <c r="FD1058" s="46"/>
      <c r="FE1058" s="46"/>
      <c r="FF1058" s="46"/>
      <c r="FG1058" s="46"/>
      <c r="FH1058" s="46"/>
      <c r="FI1058" s="46"/>
      <c r="FJ1058" s="46"/>
      <c r="FK1058" s="46"/>
      <c r="FL1058" s="46"/>
      <c r="FM1058" s="46"/>
      <c r="FN1058" s="46"/>
      <c r="FO1058" s="46"/>
      <c r="FP1058" s="46"/>
      <c r="FQ1058" s="46"/>
      <c r="FR1058" s="46"/>
      <c r="FS1058" s="46"/>
      <c r="FT1058" s="46"/>
      <c r="FU1058" s="46"/>
      <c r="FV1058" s="46"/>
      <c r="FW1058" s="46"/>
      <c r="FX1058" s="46"/>
      <c r="FY1058" s="46"/>
      <c r="FZ1058" s="46"/>
      <c r="GA1058" s="46"/>
      <c r="GB1058" s="46"/>
      <c r="GC1058" s="46"/>
      <c r="GD1058" s="46"/>
      <c r="GE1058" s="46"/>
      <c r="GF1058" s="46"/>
      <c r="GG1058" s="46"/>
      <c r="GH1058" s="46"/>
      <c r="GI1058" s="46"/>
      <c r="GJ1058" s="46"/>
      <c r="GK1058" s="46"/>
      <c r="GL1058" s="46"/>
      <c r="GM1058" s="46"/>
      <c r="GN1058" s="46"/>
      <c r="GO1058" s="46"/>
      <c r="GP1058" s="46"/>
      <c r="GQ1058" s="46"/>
      <c r="GR1058" s="46"/>
      <c r="GS1058" s="46"/>
      <c r="GT1058" s="46"/>
      <c r="GU1058" s="46"/>
      <c r="GV1058" s="46"/>
      <c r="GW1058" s="46"/>
      <c r="GX1058" s="46"/>
      <c r="GY1058" s="46"/>
      <c r="GZ1058" s="46"/>
      <c r="HA1058" s="46"/>
      <c r="HB1058" s="46"/>
      <c r="HC1058" s="46"/>
      <c r="HD1058" s="46"/>
      <c r="HE1058" s="46"/>
      <c r="HF1058" s="46"/>
    </row>
    <row r="1059" spans="1:214" ht="11.25">
      <c r="A1059" s="38" t="s">
        <v>1000</v>
      </c>
      <c r="B1059" s="39">
        <v>4500507</v>
      </c>
      <c r="C1059" s="39" t="s">
        <v>526</v>
      </c>
      <c r="D1059" s="41">
        <v>0</v>
      </c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  <c r="AA1059" s="46"/>
      <c r="AB1059" s="46"/>
      <c r="AC1059" s="46"/>
      <c r="AD1059" s="46"/>
      <c r="AE1059" s="46"/>
      <c r="AF1059" s="46"/>
      <c r="AG1059" s="46"/>
      <c r="AH1059" s="46"/>
      <c r="AI1059" s="46"/>
      <c r="AJ1059" s="46"/>
      <c r="AK1059" s="46"/>
      <c r="AL1059" s="46"/>
      <c r="AM1059" s="46"/>
      <c r="AN1059" s="46"/>
      <c r="AO1059" s="46"/>
      <c r="AP1059" s="46"/>
      <c r="AQ1059" s="46"/>
      <c r="AR1059" s="46"/>
      <c r="AS1059" s="46"/>
      <c r="AT1059" s="46"/>
      <c r="AU1059" s="46"/>
      <c r="AV1059" s="46"/>
      <c r="AW1059" s="46"/>
      <c r="AX1059" s="46"/>
      <c r="AY1059" s="46"/>
      <c r="AZ1059" s="46"/>
      <c r="BA1059" s="46"/>
      <c r="BB1059" s="46"/>
      <c r="BC1059" s="46"/>
      <c r="BD1059" s="46"/>
      <c r="BE1059" s="46"/>
      <c r="BF1059" s="46"/>
      <c r="BG1059" s="46"/>
      <c r="BH1059" s="46"/>
      <c r="BI1059" s="46"/>
      <c r="BJ1059" s="46"/>
      <c r="BK1059" s="46"/>
      <c r="BL1059" s="46"/>
      <c r="BM1059" s="46"/>
      <c r="BN1059" s="46"/>
      <c r="BO1059" s="46"/>
      <c r="BP1059" s="46"/>
      <c r="BQ1059" s="46"/>
      <c r="BR1059" s="46"/>
      <c r="BS1059" s="46"/>
      <c r="BT1059" s="46"/>
      <c r="BU1059" s="46"/>
      <c r="BV1059" s="46"/>
      <c r="BW1059" s="46"/>
      <c r="BX1059" s="46"/>
      <c r="BY1059" s="46"/>
      <c r="BZ1059" s="46"/>
      <c r="CA1059" s="46"/>
      <c r="CB1059" s="46"/>
      <c r="CC1059" s="46"/>
      <c r="CD1059" s="46"/>
      <c r="CE1059" s="46"/>
      <c r="CF1059" s="46"/>
      <c r="CG1059" s="46"/>
      <c r="CH1059" s="46"/>
      <c r="CI1059" s="46"/>
      <c r="CJ1059" s="46"/>
      <c r="CK1059" s="46"/>
      <c r="CL1059" s="46"/>
      <c r="CM1059" s="46"/>
      <c r="CN1059" s="46"/>
      <c r="CO1059" s="46"/>
      <c r="CP1059" s="46"/>
      <c r="CQ1059" s="46"/>
      <c r="CR1059" s="46"/>
      <c r="CS1059" s="46"/>
      <c r="CT1059" s="46"/>
      <c r="CU1059" s="46"/>
      <c r="CV1059" s="46"/>
      <c r="CW1059" s="46"/>
      <c r="CX1059" s="46"/>
      <c r="CY1059" s="46"/>
      <c r="CZ1059" s="46"/>
      <c r="DA1059" s="46"/>
      <c r="DB1059" s="46"/>
      <c r="DC1059" s="46"/>
      <c r="DD1059" s="46"/>
      <c r="DE1059" s="46"/>
      <c r="DF1059" s="46"/>
      <c r="DG1059" s="46"/>
      <c r="DH1059" s="46"/>
      <c r="DI1059" s="46"/>
      <c r="DJ1059" s="46"/>
      <c r="DK1059" s="46"/>
      <c r="DL1059" s="46"/>
      <c r="DM1059" s="46"/>
      <c r="DN1059" s="46"/>
      <c r="DO1059" s="46"/>
      <c r="DP1059" s="46"/>
      <c r="DQ1059" s="46"/>
      <c r="DR1059" s="46"/>
      <c r="DS1059" s="46"/>
      <c r="DT1059" s="46"/>
      <c r="DU1059" s="46"/>
      <c r="DV1059" s="46"/>
      <c r="DW1059" s="46"/>
      <c r="DX1059" s="46"/>
      <c r="DY1059" s="46"/>
      <c r="DZ1059" s="46"/>
      <c r="EA1059" s="46"/>
      <c r="EB1059" s="46"/>
      <c r="EC1059" s="46"/>
      <c r="ED1059" s="46"/>
      <c r="EE1059" s="46"/>
      <c r="EF1059" s="46"/>
      <c r="EG1059" s="46"/>
      <c r="EH1059" s="46"/>
      <c r="EI1059" s="46"/>
      <c r="EJ1059" s="46"/>
      <c r="EK1059" s="46"/>
      <c r="EL1059" s="46"/>
      <c r="EM1059" s="46"/>
      <c r="EN1059" s="46"/>
      <c r="EO1059" s="46"/>
      <c r="EP1059" s="46"/>
      <c r="EQ1059" s="46"/>
      <c r="ER1059" s="46"/>
      <c r="ES1059" s="46"/>
      <c r="ET1059" s="46"/>
      <c r="EU1059" s="46"/>
      <c r="EV1059" s="46"/>
      <c r="EW1059" s="46"/>
      <c r="EX1059" s="46"/>
      <c r="EY1059" s="46"/>
      <c r="EZ1059" s="46"/>
      <c r="FA1059" s="46"/>
      <c r="FB1059" s="46"/>
      <c r="FC1059" s="46"/>
      <c r="FD1059" s="46"/>
      <c r="FE1059" s="46"/>
      <c r="FF1059" s="46"/>
      <c r="FG1059" s="46"/>
      <c r="FH1059" s="46"/>
      <c r="FI1059" s="46"/>
      <c r="FJ1059" s="46"/>
      <c r="FK1059" s="46"/>
      <c r="FL1059" s="46"/>
      <c r="FM1059" s="46"/>
      <c r="FN1059" s="46"/>
      <c r="FO1059" s="46"/>
      <c r="FP1059" s="46"/>
      <c r="FQ1059" s="46"/>
      <c r="FR1059" s="46"/>
      <c r="FS1059" s="46"/>
      <c r="FT1059" s="46"/>
      <c r="FU1059" s="46"/>
      <c r="FV1059" s="46"/>
      <c r="FW1059" s="46"/>
      <c r="FX1059" s="46"/>
      <c r="FY1059" s="46"/>
      <c r="FZ1059" s="46"/>
      <c r="GA1059" s="46"/>
      <c r="GB1059" s="46"/>
      <c r="GC1059" s="46"/>
      <c r="GD1059" s="46"/>
      <c r="GE1059" s="46"/>
      <c r="GF1059" s="46"/>
      <c r="GG1059" s="46"/>
      <c r="GH1059" s="46"/>
      <c r="GI1059" s="46"/>
      <c r="GJ1059" s="46"/>
      <c r="GK1059" s="46"/>
      <c r="GL1059" s="46"/>
      <c r="GM1059" s="46"/>
      <c r="GN1059" s="46"/>
      <c r="GO1059" s="46"/>
      <c r="GP1059" s="46"/>
      <c r="GQ1059" s="46"/>
      <c r="GR1059" s="46"/>
      <c r="GS1059" s="46"/>
      <c r="GT1059" s="46"/>
      <c r="GU1059" s="46"/>
      <c r="GV1059" s="46"/>
      <c r="GW1059" s="46"/>
      <c r="GX1059" s="46"/>
      <c r="GY1059" s="46"/>
      <c r="GZ1059" s="46"/>
      <c r="HA1059" s="46"/>
      <c r="HB1059" s="46"/>
      <c r="HC1059" s="46"/>
      <c r="HD1059" s="46"/>
      <c r="HE1059" s="46"/>
      <c r="HF1059" s="46"/>
    </row>
    <row r="1060" spans="1:214" ht="22.5">
      <c r="A1060" s="38" t="s">
        <v>1000</v>
      </c>
      <c r="B1060" s="39">
        <v>4500508</v>
      </c>
      <c r="C1060" s="39" t="s">
        <v>261</v>
      </c>
      <c r="D1060" s="41">
        <v>116057</v>
      </c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  <c r="AA1060" s="46"/>
      <c r="AB1060" s="46"/>
      <c r="AC1060" s="46"/>
      <c r="AD1060" s="46"/>
      <c r="AE1060" s="46"/>
      <c r="AF1060" s="46"/>
      <c r="AG1060" s="46"/>
      <c r="AH1060" s="46"/>
      <c r="AI1060" s="46"/>
      <c r="AJ1060" s="46"/>
      <c r="AK1060" s="46"/>
      <c r="AL1060" s="46"/>
      <c r="AM1060" s="46"/>
      <c r="AN1060" s="46"/>
      <c r="AO1060" s="46"/>
      <c r="AP1060" s="46"/>
      <c r="AQ1060" s="46"/>
      <c r="AR1060" s="46"/>
      <c r="AS1060" s="46"/>
      <c r="AT1060" s="46"/>
      <c r="AU1060" s="46"/>
      <c r="AV1060" s="46"/>
      <c r="AW1060" s="46"/>
      <c r="AX1060" s="46"/>
      <c r="AY1060" s="46"/>
      <c r="AZ1060" s="46"/>
      <c r="BA1060" s="46"/>
      <c r="BB1060" s="46"/>
      <c r="BC1060" s="46"/>
      <c r="BD1060" s="46"/>
      <c r="BE1060" s="46"/>
      <c r="BF1060" s="46"/>
      <c r="BG1060" s="46"/>
      <c r="BH1060" s="46"/>
      <c r="BI1060" s="46"/>
      <c r="BJ1060" s="46"/>
      <c r="BK1060" s="46"/>
      <c r="BL1060" s="46"/>
      <c r="BM1060" s="46"/>
      <c r="BN1060" s="46"/>
      <c r="BO1060" s="46"/>
      <c r="BP1060" s="46"/>
      <c r="BQ1060" s="46"/>
      <c r="BR1060" s="46"/>
      <c r="BS1060" s="46"/>
      <c r="BT1060" s="46"/>
      <c r="BU1060" s="46"/>
      <c r="BV1060" s="46"/>
      <c r="BW1060" s="46"/>
      <c r="BX1060" s="46"/>
      <c r="BY1060" s="46"/>
      <c r="BZ1060" s="46"/>
      <c r="CA1060" s="46"/>
      <c r="CB1060" s="46"/>
      <c r="CC1060" s="46"/>
      <c r="CD1060" s="46"/>
      <c r="CE1060" s="46"/>
      <c r="CF1060" s="46"/>
      <c r="CG1060" s="46"/>
      <c r="CH1060" s="46"/>
      <c r="CI1060" s="46"/>
      <c r="CJ1060" s="46"/>
      <c r="CK1060" s="46"/>
      <c r="CL1060" s="46"/>
      <c r="CM1060" s="46"/>
      <c r="CN1060" s="46"/>
      <c r="CO1060" s="46"/>
      <c r="CP1060" s="46"/>
      <c r="CQ1060" s="46"/>
      <c r="CR1060" s="46"/>
      <c r="CS1060" s="46"/>
      <c r="CT1060" s="46"/>
      <c r="CU1060" s="46"/>
      <c r="CV1060" s="46"/>
      <c r="CW1060" s="46"/>
      <c r="CX1060" s="46"/>
      <c r="CY1060" s="46"/>
      <c r="CZ1060" s="46"/>
      <c r="DA1060" s="46"/>
      <c r="DB1060" s="46"/>
      <c r="DC1060" s="46"/>
      <c r="DD1060" s="46"/>
      <c r="DE1060" s="46"/>
      <c r="DF1060" s="46"/>
      <c r="DG1060" s="46"/>
      <c r="DH1060" s="46"/>
      <c r="DI1060" s="46"/>
      <c r="DJ1060" s="46"/>
      <c r="DK1060" s="46"/>
      <c r="DL1060" s="46"/>
      <c r="DM1060" s="46"/>
      <c r="DN1060" s="46"/>
      <c r="DO1060" s="46"/>
      <c r="DP1060" s="46"/>
      <c r="DQ1060" s="46"/>
      <c r="DR1060" s="46"/>
      <c r="DS1060" s="46"/>
      <c r="DT1060" s="46"/>
      <c r="DU1060" s="46"/>
      <c r="DV1060" s="46"/>
      <c r="DW1060" s="46"/>
      <c r="DX1060" s="46"/>
      <c r="DY1060" s="46"/>
      <c r="DZ1060" s="46"/>
      <c r="EA1060" s="46"/>
      <c r="EB1060" s="46"/>
      <c r="EC1060" s="46"/>
      <c r="ED1060" s="46"/>
      <c r="EE1060" s="46"/>
      <c r="EF1060" s="46"/>
      <c r="EG1060" s="46"/>
      <c r="EH1060" s="46"/>
      <c r="EI1060" s="46"/>
      <c r="EJ1060" s="46"/>
      <c r="EK1060" s="46"/>
      <c r="EL1060" s="46"/>
      <c r="EM1060" s="46"/>
      <c r="EN1060" s="46"/>
      <c r="EO1060" s="46"/>
      <c r="EP1060" s="46"/>
      <c r="EQ1060" s="46"/>
      <c r="ER1060" s="46"/>
      <c r="ES1060" s="46"/>
      <c r="ET1060" s="46"/>
      <c r="EU1060" s="46"/>
      <c r="EV1060" s="46"/>
      <c r="EW1060" s="46"/>
      <c r="EX1060" s="46"/>
      <c r="EY1060" s="46"/>
      <c r="EZ1060" s="46"/>
      <c r="FA1060" s="46"/>
      <c r="FB1060" s="46"/>
      <c r="FC1060" s="46"/>
      <c r="FD1060" s="46"/>
      <c r="FE1060" s="46"/>
      <c r="FF1060" s="46"/>
      <c r="FG1060" s="46"/>
      <c r="FH1060" s="46"/>
      <c r="FI1060" s="46"/>
      <c r="FJ1060" s="46"/>
      <c r="FK1060" s="46"/>
      <c r="FL1060" s="46"/>
      <c r="FM1060" s="46"/>
      <c r="FN1060" s="46"/>
      <c r="FO1060" s="46"/>
      <c r="FP1060" s="46"/>
      <c r="FQ1060" s="46"/>
      <c r="FR1060" s="46"/>
      <c r="FS1060" s="46"/>
      <c r="FT1060" s="46"/>
      <c r="FU1060" s="46"/>
      <c r="FV1060" s="46"/>
      <c r="FW1060" s="46"/>
      <c r="FX1060" s="46"/>
      <c r="FY1060" s="46"/>
      <c r="FZ1060" s="46"/>
      <c r="GA1060" s="46"/>
      <c r="GB1060" s="46"/>
      <c r="GC1060" s="46"/>
      <c r="GD1060" s="46"/>
      <c r="GE1060" s="46"/>
      <c r="GF1060" s="46"/>
      <c r="GG1060" s="46"/>
      <c r="GH1060" s="46"/>
      <c r="GI1060" s="46"/>
      <c r="GJ1060" s="46"/>
      <c r="GK1060" s="46"/>
      <c r="GL1060" s="46"/>
      <c r="GM1060" s="46"/>
      <c r="GN1060" s="46"/>
      <c r="GO1060" s="46"/>
      <c r="GP1060" s="46"/>
      <c r="GQ1060" s="46"/>
      <c r="GR1060" s="46"/>
      <c r="GS1060" s="46"/>
      <c r="GT1060" s="46"/>
      <c r="GU1060" s="46"/>
      <c r="GV1060" s="46"/>
      <c r="GW1060" s="46"/>
      <c r="GX1060" s="46"/>
      <c r="GY1060" s="46"/>
      <c r="GZ1060" s="46"/>
      <c r="HA1060" s="46"/>
      <c r="HB1060" s="46"/>
      <c r="HC1060" s="46"/>
      <c r="HD1060" s="46"/>
      <c r="HE1060" s="46"/>
      <c r="HF1060" s="46"/>
    </row>
    <row r="1061" spans="1:214" ht="22.5">
      <c r="A1061" s="38" t="s">
        <v>1000</v>
      </c>
      <c r="B1061" s="39">
        <v>4500509</v>
      </c>
      <c r="C1061" s="39" t="s">
        <v>262</v>
      </c>
      <c r="D1061" s="41">
        <v>0</v>
      </c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  <c r="AA1061" s="46"/>
      <c r="AB1061" s="46"/>
      <c r="AC1061" s="46"/>
      <c r="AD1061" s="46"/>
      <c r="AE1061" s="46"/>
      <c r="AF1061" s="46"/>
      <c r="AG1061" s="46"/>
      <c r="AH1061" s="46"/>
      <c r="AI1061" s="46"/>
      <c r="AJ1061" s="46"/>
      <c r="AK1061" s="46"/>
      <c r="AL1061" s="46"/>
      <c r="AM1061" s="46"/>
      <c r="AN1061" s="46"/>
      <c r="AO1061" s="46"/>
      <c r="AP1061" s="46"/>
      <c r="AQ1061" s="46"/>
      <c r="AR1061" s="46"/>
      <c r="AS1061" s="46"/>
      <c r="AT1061" s="46"/>
      <c r="AU1061" s="46"/>
      <c r="AV1061" s="46"/>
      <c r="AW1061" s="46"/>
      <c r="AX1061" s="46"/>
      <c r="AY1061" s="46"/>
      <c r="AZ1061" s="46"/>
      <c r="BA1061" s="46"/>
      <c r="BB1061" s="46"/>
      <c r="BC1061" s="46"/>
      <c r="BD1061" s="46"/>
      <c r="BE1061" s="46"/>
      <c r="BF1061" s="46"/>
      <c r="BG1061" s="46"/>
      <c r="BH1061" s="46"/>
      <c r="BI1061" s="46"/>
      <c r="BJ1061" s="46"/>
      <c r="BK1061" s="46"/>
      <c r="BL1061" s="46"/>
      <c r="BM1061" s="46"/>
      <c r="BN1061" s="46"/>
      <c r="BO1061" s="46"/>
      <c r="BP1061" s="46"/>
      <c r="BQ1061" s="46"/>
      <c r="BR1061" s="46"/>
      <c r="BS1061" s="46"/>
      <c r="BT1061" s="46"/>
      <c r="BU1061" s="46"/>
      <c r="BV1061" s="46"/>
      <c r="BW1061" s="46"/>
      <c r="BX1061" s="46"/>
      <c r="BY1061" s="46"/>
      <c r="BZ1061" s="46"/>
      <c r="CA1061" s="46"/>
      <c r="CB1061" s="46"/>
      <c r="CC1061" s="46"/>
      <c r="CD1061" s="46"/>
      <c r="CE1061" s="46"/>
      <c r="CF1061" s="46"/>
      <c r="CG1061" s="46"/>
      <c r="CH1061" s="46"/>
      <c r="CI1061" s="46"/>
      <c r="CJ1061" s="46"/>
      <c r="CK1061" s="46"/>
      <c r="CL1061" s="46"/>
      <c r="CM1061" s="46"/>
      <c r="CN1061" s="46"/>
      <c r="CO1061" s="46"/>
      <c r="CP1061" s="46"/>
      <c r="CQ1061" s="46"/>
      <c r="CR1061" s="46"/>
      <c r="CS1061" s="46"/>
      <c r="CT1061" s="46"/>
      <c r="CU1061" s="46"/>
      <c r="CV1061" s="46"/>
      <c r="CW1061" s="46"/>
      <c r="CX1061" s="46"/>
      <c r="CY1061" s="46"/>
      <c r="CZ1061" s="46"/>
      <c r="DA1061" s="46"/>
      <c r="DB1061" s="46"/>
      <c r="DC1061" s="46"/>
      <c r="DD1061" s="46"/>
      <c r="DE1061" s="46"/>
      <c r="DF1061" s="46"/>
      <c r="DG1061" s="46"/>
      <c r="DH1061" s="46"/>
      <c r="DI1061" s="46"/>
      <c r="DJ1061" s="46"/>
      <c r="DK1061" s="46"/>
      <c r="DL1061" s="46"/>
      <c r="DM1061" s="46"/>
      <c r="DN1061" s="46"/>
      <c r="DO1061" s="46"/>
      <c r="DP1061" s="46"/>
      <c r="DQ1061" s="46"/>
      <c r="DR1061" s="46"/>
      <c r="DS1061" s="46"/>
      <c r="DT1061" s="46"/>
      <c r="DU1061" s="46"/>
      <c r="DV1061" s="46"/>
      <c r="DW1061" s="46"/>
      <c r="DX1061" s="46"/>
      <c r="DY1061" s="46"/>
      <c r="DZ1061" s="46"/>
      <c r="EA1061" s="46"/>
      <c r="EB1061" s="46"/>
      <c r="EC1061" s="46"/>
      <c r="ED1061" s="46"/>
      <c r="EE1061" s="46"/>
      <c r="EF1061" s="46"/>
      <c r="EG1061" s="46"/>
      <c r="EH1061" s="46"/>
      <c r="EI1061" s="46"/>
      <c r="EJ1061" s="46"/>
      <c r="EK1061" s="46"/>
      <c r="EL1061" s="46"/>
      <c r="EM1061" s="46"/>
      <c r="EN1061" s="46"/>
      <c r="EO1061" s="46"/>
      <c r="EP1061" s="46"/>
      <c r="EQ1061" s="46"/>
      <c r="ER1061" s="46"/>
      <c r="ES1061" s="46"/>
      <c r="ET1061" s="46"/>
      <c r="EU1061" s="46"/>
      <c r="EV1061" s="46"/>
      <c r="EW1061" s="46"/>
      <c r="EX1061" s="46"/>
      <c r="EY1061" s="46"/>
      <c r="EZ1061" s="46"/>
      <c r="FA1061" s="46"/>
      <c r="FB1061" s="46"/>
      <c r="FC1061" s="46"/>
      <c r="FD1061" s="46"/>
      <c r="FE1061" s="46"/>
      <c r="FF1061" s="46"/>
      <c r="FG1061" s="46"/>
      <c r="FH1061" s="46"/>
      <c r="FI1061" s="46"/>
      <c r="FJ1061" s="46"/>
      <c r="FK1061" s="46"/>
      <c r="FL1061" s="46"/>
      <c r="FM1061" s="46"/>
      <c r="FN1061" s="46"/>
      <c r="FO1061" s="46"/>
      <c r="FP1061" s="46"/>
      <c r="FQ1061" s="46"/>
      <c r="FR1061" s="46"/>
      <c r="FS1061" s="46"/>
      <c r="FT1061" s="46"/>
      <c r="FU1061" s="46"/>
      <c r="FV1061" s="46"/>
      <c r="FW1061" s="46"/>
      <c r="FX1061" s="46"/>
      <c r="FY1061" s="46"/>
      <c r="FZ1061" s="46"/>
      <c r="GA1061" s="46"/>
      <c r="GB1061" s="46"/>
      <c r="GC1061" s="46"/>
      <c r="GD1061" s="46"/>
      <c r="GE1061" s="46"/>
      <c r="GF1061" s="46"/>
      <c r="GG1061" s="46"/>
      <c r="GH1061" s="46"/>
      <c r="GI1061" s="46"/>
      <c r="GJ1061" s="46"/>
      <c r="GK1061" s="46"/>
      <c r="GL1061" s="46"/>
      <c r="GM1061" s="46"/>
      <c r="GN1061" s="46"/>
      <c r="GO1061" s="46"/>
      <c r="GP1061" s="46"/>
      <c r="GQ1061" s="46"/>
      <c r="GR1061" s="46"/>
      <c r="GS1061" s="46"/>
      <c r="GT1061" s="46"/>
      <c r="GU1061" s="46"/>
      <c r="GV1061" s="46"/>
      <c r="GW1061" s="46"/>
      <c r="GX1061" s="46"/>
      <c r="GY1061" s="46"/>
      <c r="GZ1061" s="46"/>
      <c r="HA1061" s="46"/>
      <c r="HB1061" s="46"/>
      <c r="HC1061" s="46"/>
      <c r="HD1061" s="46"/>
      <c r="HE1061" s="46"/>
      <c r="HF1061" s="46"/>
    </row>
    <row r="1062" spans="1:214" ht="11.25">
      <c r="A1062" s="38" t="s">
        <v>1000</v>
      </c>
      <c r="B1062" s="39">
        <v>4500510</v>
      </c>
      <c r="C1062" s="39" t="s">
        <v>263</v>
      </c>
      <c r="D1062" s="41">
        <v>0</v>
      </c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  <c r="AA1062" s="46"/>
      <c r="AB1062" s="46"/>
      <c r="AC1062" s="46"/>
      <c r="AD1062" s="46"/>
      <c r="AE1062" s="46"/>
      <c r="AF1062" s="46"/>
      <c r="AG1062" s="46"/>
      <c r="AH1062" s="46"/>
      <c r="AI1062" s="46"/>
      <c r="AJ1062" s="46"/>
      <c r="AK1062" s="46"/>
      <c r="AL1062" s="46"/>
      <c r="AM1062" s="46"/>
      <c r="AN1062" s="46"/>
      <c r="AO1062" s="46"/>
      <c r="AP1062" s="46"/>
      <c r="AQ1062" s="46"/>
      <c r="AR1062" s="46"/>
      <c r="AS1062" s="46"/>
      <c r="AT1062" s="46"/>
      <c r="AU1062" s="46"/>
      <c r="AV1062" s="46"/>
      <c r="AW1062" s="46"/>
      <c r="AX1062" s="46"/>
      <c r="AY1062" s="46"/>
      <c r="AZ1062" s="46"/>
      <c r="BA1062" s="46"/>
      <c r="BB1062" s="46"/>
      <c r="BC1062" s="46"/>
      <c r="BD1062" s="46"/>
      <c r="BE1062" s="46"/>
      <c r="BF1062" s="46"/>
      <c r="BG1062" s="46"/>
      <c r="BH1062" s="46"/>
      <c r="BI1062" s="46"/>
      <c r="BJ1062" s="46"/>
      <c r="BK1062" s="46"/>
      <c r="BL1062" s="46"/>
      <c r="BM1062" s="46"/>
      <c r="BN1062" s="46"/>
      <c r="BO1062" s="46"/>
      <c r="BP1062" s="46"/>
      <c r="BQ1062" s="46"/>
      <c r="BR1062" s="46"/>
      <c r="BS1062" s="46"/>
      <c r="BT1062" s="46"/>
      <c r="BU1062" s="46"/>
      <c r="BV1062" s="46"/>
      <c r="BW1062" s="46"/>
      <c r="BX1062" s="46"/>
      <c r="BY1062" s="46"/>
      <c r="BZ1062" s="46"/>
      <c r="CA1062" s="46"/>
      <c r="CB1062" s="46"/>
      <c r="CC1062" s="46"/>
      <c r="CD1062" s="46"/>
      <c r="CE1062" s="46"/>
      <c r="CF1062" s="46"/>
      <c r="CG1062" s="46"/>
      <c r="CH1062" s="46"/>
      <c r="CI1062" s="46"/>
      <c r="CJ1062" s="46"/>
      <c r="CK1062" s="46"/>
      <c r="CL1062" s="46"/>
      <c r="CM1062" s="46"/>
      <c r="CN1062" s="46"/>
      <c r="CO1062" s="46"/>
      <c r="CP1062" s="46"/>
      <c r="CQ1062" s="46"/>
      <c r="CR1062" s="46"/>
      <c r="CS1062" s="46"/>
      <c r="CT1062" s="46"/>
      <c r="CU1062" s="46"/>
      <c r="CV1062" s="46"/>
      <c r="CW1062" s="46"/>
      <c r="CX1062" s="46"/>
      <c r="CY1062" s="46"/>
      <c r="CZ1062" s="46"/>
      <c r="DA1062" s="46"/>
      <c r="DB1062" s="46"/>
      <c r="DC1062" s="46"/>
      <c r="DD1062" s="46"/>
      <c r="DE1062" s="46"/>
      <c r="DF1062" s="46"/>
      <c r="DG1062" s="46"/>
      <c r="DH1062" s="46"/>
      <c r="DI1062" s="46"/>
      <c r="DJ1062" s="46"/>
      <c r="DK1062" s="46"/>
      <c r="DL1062" s="46"/>
      <c r="DM1062" s="46"/>
      <c r="DN1062" s="46"/>
      <c r="DO1062" s="46"/>
      <c r="DP1062" s="46"/>
      <c r="DQ1062" s="46"/>
      <c r="DR1062" s="46"/>
      <c r="DS1062" s="46"/>
      <c r="DT1062" s="46"/>
      <c r="DU1062" s="46"/>
      <c r="DV1062" s="46"/>
      <c r="DW1062" s="46"/>
      <c r="DX1062" s="46"/>
      <c r="DY1062" s="46"/>
      <c r="DZ1062" s="46"/>
      <c r="EA1062" s="46"/>
      <c r="EB1062" s="46"/>
      <c r="EC1062" s="46"/>
      <c r="ED1062" s="46"/>
      <c r="EE1062" s="46"/>
      <c r="EF1062" s="46"/>
      <c r="EG1062" s="46"/>
      <c r="EH1062" s="46"/>
      <c r="EI1062" s="46"/>
      <c r="EJ1062" s="46"/>
      <c r="EK1062" s="46"/>
      <c r="EL1062" s="46"/>
      <c r="EM1062" s="46"/>
      <c r="EN1062" s="46"/>
      <c r="EO1062" s="46"/>
      <c r="EP1062" s="46"/>
      <c r="EQ1062" s="46"/>
      <c r="ER1062" s="46"/>
      <c r="ES1062" s="46"/>
      <c r="ET1062" s="46"/>
      <c r="EU1062" s="46"/>
      <c r="EV1062" s="46"/>
      <c r="EW1062" s="46"/>
      <c r="EX1062" s="46"/>
      <c r="EY1062" s="46"/>
      <c r="EZ1062" s="46"/>
      <c r="FA1062" s="46"/>
      <c r="FB1062" s="46"/>
      <c r="FC1062" s="46"/>
      <c r="FD1062" s="46"/>
      <c r="FE1062" s="46"/>
      <c r="FF1062" s="46"/>
      <c r="FG1062" s="46"/>
      <c r="FH1062" s="46"/>
      <c r="FI1062" s="46"/>
      <c r="FJ1062" s="46"/>
      <c r="FK1062" s="46"/>
      <c r="FL1062" s="46"/>
      <c r="FM1062" s="46"/>
      <c r="FN1062" s="46"/>
      <c r="FO1062" s="46"/>
      <c r="FP1062" s="46"/>
      <c r="FQ1062" s="46"/>
      <c r="FR1062" s="46"/>
      <c r="FS1062" s="46"/>
      <c r="FT1062" s="46"/>
      <c r="FU1062" s="46"/>
      <c r="FV1062" s="46"/>
      <c r="FW1062" s="46"/>
      <c r="FX1062" s="46"/>
      <c r="FY1062" s="46"/>
      <c r="FZ1062" s="46"/>
      <c r="GA1062" s="46"/>
      <c r="GB1062" s="46"/>
      <c r="GC1062" s="46"/>
      <c r="GD1062" s="46"/>
      <c r="GE1062" s="46"/>
      <c r="GF1062" s="46"/>
      <c r="GG1062" s="46"/>
      <c r="GH1062" s="46"/>
      <c r="GI1062" s="46"/>
      <c r="GJ1062" s="46"/>
      <c r="GK1062" s="46"/>
      <c r="GL1062" s="46"/>
      <c r="GM1062" s="46"/>
      <c r="GN1062" s="46"/>
      <c r="GO1062" s="46"/>
      <c r="GP1062" s="46"/>
      <c r="GQ1062" s="46"/>
      <c r="GR1062" s="46"/>
      <c r="GS1062" s="46"/>
      <c r="GT1062" s="46"/>
      <c r="GU1062" s="46"/>
      <c r="GV1062" s="46"/>
      <c r="GW1062" s="46"/>
      <c r="GX1062" s="46"/>
      <c r="GY1062" s="46"/>
      <c r="GZ1062" s="46"/>
      <c r="HA1062" s="46"/>
      <c r="HB1062" s="46"/>
      <c r="HC1062" s="46"/>
      <c r="HD1062" s="46"/>
      <c r="HE1062" s="46"/>
      <c r="HF1062" s="46"/>
    </row>
    <row r="1063" spans="1:214" ht="11.25">
      <c r="A1063" s="38" t="s">
        <v>1000</v>
      </c>
      <c r="B1063" s="36" t="s">
        <v>527</v>
      </c>
      <c r="C1063" s="36" t="s">
        <v>528</v>
      </c>
      <c r="D1063" s="37">
        <f>+D1064</f>
        <v>0</v>
      </c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  <c r="AA1063" s="46"/>
      <c r="AB1063" s="46"/>
      <c r="AC1063" s="46"/>
      <c r="AD1063" s="46"/>
      <c r="AE1063" s="46"/>
      <c r="AF1063" s="46"/>
      <c r="AG1063" s="46"/>
      <c r="AH1063" s="46"/>
      <c r="AI1063" s="46"/>
      <c r="AJ1063" s="46"/>
      <c r="AK1063" s="46"/>
      <c r="AL1063" s="46"/>
      <c r="AM1063" s="46"/>
      <c r="AN1063" s="46"/>
      <c r="AO1063" s="46"/>
      <c r="AP1063" s="46"/>
      <c r="AQ1063" s="46"/>
      <c r="AR1063" s="46"/>
      <c r="AS1063" s="46"/>
      <c r="AT1063" s="46"/>
      <c r="AU1063" s="46"/>
      <c r="AV1063" s="46"/>
      <c r="AW1063" s="46"/>
      <c r="AX1063" s="46"/>
      <c r="AY1063" s="46"/>
      <c r="AZ1063" s="46"/>
      <c r="BA1063" s="46"/>
      <c r="BB1063" s="46"/>
      <c r="BC1063" s="46"/>
      <c r="BD1063" s="46"/>
      <c r="BE1063" s="46"/>
      <c r="BF1063" s="46"/>
      <c r="BG1063" s="46"/>
      <c r="BH1063" s="46"/>
      <c r="BI1063" s="46"/>
      <c r="BJ1063" s="46"/>
      <c r="BK1063" s="46"/>
      <c r="BL1063" s="46"/>
      <c r="BM1063" s="46"/>
      <c r="BN1063" s="46"/>
      <c r="BO1063" s="46"/>
      <c r="BP1063" s="46"/>
      <c r="BQ1063" s="46"/>
      <c r="BR1063" s="46"/>
      <c r="BS1063" s="46"/>
      <c r="BT1063" s="46"/>
      <c r="BU1063" s="46"/>
      <c r="BV1063" s="46"/>
      <c r="BW1063" s="46"/>
      <c r="BX1063" s="46"/>
      <c r="BY1063" s="46"/>
      <c r="BZ1063" s="46"/>
      <c r="CA1063" s="46"/>
      <c r="CB1063" s="46"/>
      <c r="CC1063" s="46"/>
      <c r="CD1063" s="46"/>
      <c r="CE1063" s="46"/>
      <c r="CF1063" s="46"/>
      <c r="CG1063" s="46"/>
      <c r="CH1063" s="46"/>
      <c r="CI1063" s="46"/>
      <c r="CJ1063" s="46"/>
      <c r="CK1063" s="46"/>
      <c r="CL1063" s="46"/>
      <c r="CM1063" s="46"/>
      <c r="CN1063" s="46"/>
      <c r="CO1063" s="46"/>
      <c r="CP1063" s="46"/>
      <c r="CQ1063" s="46"/>
      <c r="CR1063" s="46"/>
      <c r="CS1063" s="46"/>
      <c r="CT1063" s="46"/>
      <c r="CU1063" s="46"/>
      <c r="CV1063" s="46"/>
      <c r="CW1063" s="46"/>
      <c r="CX1063" s="46"/>
      <c r="CY1063" s="46"/>
      <c r="CZ1063" s="46"/>
      <c r="DA1063" s="46"/>
      <c r="DB1063" s="46"/>
      <c r="DC1063" s="46"/>
      <c r="DD1063" s="46"/>
      <c r="DE1063" s="46"/>
      <c r="DF1063" s="46"/>
      <c r="DG1063" s="46"/>
      <c r="DH1063" s="46"/>
      <c r="DI1063" s="46"/>
      <c r="DJ1063" s="46"/>
      <c r="DK1063" s="46"/>
      <c r="DL1063" s="46"/>
      <c r="DM1063" s="46"/>
      <c r="DN1063" s="46"/>
      <c r="DO1063" s="46"/>
      <c r="DP1063" s="46"/>
      <c r="DQ1063" s="46"/>
      <c r="DR1063" s="46"/>
      <c r="DS1063" s="46"/>
      <c r="DT1063" s="46"/>
      <c r="DU1063" s="46"/>
      <c r="DV1063" s="46"/>
      <c r="DW1063" s="46"/>
      <c r="DX1063" s="46"/>
      <c r="DY1063" s="46"/>
      <c r="DZ1063" s="46"/>
      <c r="EA1063" s="46"/>
      <c r="EB1063" s="46"/>
      <c r="EC1063" s="46"/>
      <c r="ED1063" s="46"/>
      <c r="EE1063" s="46"/>
      <c r="EF1063" s="46"/>
      <c r="EG1063" s="46"/>
      <c r="EH1063" s="46"/>
      <c r="EI1063" s="46"/>
      <c r="EJ1063" s="46"/>
      <c r="EK1063" s="46"/>
      <c r="EL1063" s="46"/>
      <c r="EM1063" s="46"/>
      <c r="EN1063" s="46"/>
      <c r="EO1063" s="46"/>
      <c r="EP1063" s="46"/>
      <c r="EQ1063" s="46"/>
      <c r="ER1063" s="46"/>
      <c r="ES1063" s="46"/>
      <c r="ET1063" s="46"/>
      <c r="EU1063" s="46"/>
      <c r="EV1063" s="46"/>
      <c r="EW1063" s="46"/>
      <c r="EX1063" s="46"/>
      <c r="EY1063" s="46"/>
      <c r="EZ1063" s="46"/>
      <c r="FA1063" s="46"/>
      <c r="FB1063" s="46"/>
      <c r="FC1063" s="46"/>
      <c r="FD1063" s="46"/>
      <c r="FE1063" s="46"/>
      <c r="FF1063" s="46"/>
      <c r="FG1063" s="46"/>
      <c r="FH1063" s="46"/>
      <c r="FI1063" s="46"/>
      <c r="FJ1063" s="46"/>
      <c r="FK1063" s="46"/>
      <c r="FL1063" s="46"/>
      <c r="FM1063" s="46"/>
      <c r="FN1063" s="46"/>
      <c r="FO1063" s="46"/>
      <c r="FP1063" s="46"/>
      <c r="FQ1063" s="46"/>
      <c r="FR1063" s="46"/>
      <c r="FS1063" s="46"/>
      <c r="FT1063" s="46"/>
      <c r="FU1063" s="46"/>
      <c r="FV1063" s="46"/>
      <c r="FW1063" s="46"/>
      <c r="FX1063" s="46"/>
      <c r="FY1063" s="46"/>
      <c r="FZ1063" s="46"/>
      <c r="GA1063" s="46"/>
      <c r="GB1063" s="46"/>
      <c r="GC1063" s="46"/>
      <c r="GD1063" s="46"/>
      <c r="GE1063" s="46"/>
      <c r="GF1063" s="46"/>
      <c r="GG1063" s="46"/>
      <c r="GH1063" s="46"/>
      <c r="GI1063" s="46"/>
      <c r="GJ1063" s="46"/>
      <c r="GK1063" s="46"/>
      <c r="GL1063" s="46"/>
      <c r="GM1063" s="46"/>
      <c r="GN1063" s="46"/>
      <c r="GO1063" s="46"/>
      <c r="GP1063" s="46"/>
      <c r="GQ1063" s="46"/>
      <c r="GR1063" s="46"/>
      <c r="GS1063" s="46"/>
      <c r="GT1063" s="46"/>
      <c r="GU1063" s="46"/>
      <c r="GV1063" s="46"/>
      <c r="GW1063" s="46"/>
      <c r="GX1063" s="46"/>
      <c r="GY1063" s="46"/>
      <c r="GZ1063" s="46"/>
      <c r="HA1063" s="46"/>
      <c r="HB1063" s="46"/>
      <c r="HC1063" s="46"/>
      <c r="HD1063" s="46"/>
      <c r="HE1063" s="46"/>
      <c r="HF1063" s="46"/>
    </row>
    <row r="1064" spans="1:214" ht="11.25">
      <c r="A1064" s="38" t="s">
        <v>1000</v>
      </c>
      <c r="B1064" s="39">
        <v>4500501</v>
      </c>
      <c r="C1064" s="39" t="s">
        <v>260</v>
      </c>
      <c r="D1064" s="41">
        <v>0</v>
      </c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  <c r="AA1064" s="46"/>
      <c r="AB1064" s="46"/>
      <c r="AC1064" s="46"/>
      <c r="AD1064" s="46"/>
      <c r="AE1064" s="46"/>
      <c r="AF1064" s="46"/>
      <c r="AG1064" s="46"/>
      <c r="AH1064" s="46"/>
      <c r="AI1064" s="46"/>
      <c r="AJ1064" s="46"/>
      <c r="AK1064" s="46"/>
      <c r="AL1064" s="46"/>
      <c r="AM1064" s="46"/>
      <c r="AN1064" s="46"/>
      <c r="AO1064" s="46"/>
      <c r="AP1064" s="46"/>
      <c r="AQ1064" s="46"/>
      <c r="AR1064" s="46"/>
      <c r="AS1064" s="46"/>
      <c r="AT1064" s="46"/>
      <c r="AU1064" s="46"/>
      <c r="AV1064" s="46"/>
      <c r="AW1064" s="46"/>
      <c r="AX1064" s="46"/>
      <c r="AY1064" s="46"/>
      <c r="AZ1064" s="46"/>
      <c r="BA1064" s="46"/>
      <c r="BB1064" s="46"/>
      <c r="BC1064" s="46"/>
      <c r="BD1064" s="46"/>
      <c r="BE1064" s="46"/>
      <c r="BF1064" s="46"/>
      <c r="BG1064" s="46"/>
      <c r="BH1064" s="46"/>
      <c r="BI1064" s="46"/>
      <c r="BJ1064" s="46"/>
      <c r="BK1064" s="46"/>
      <c r="BL1064" s="46"/>
      <c r="BM1064" s="46"/>
      <c r="BN1064" s="46"/>
      <c r="BO1064" s="46"/>
      <c r="BP1064" s="46"/>
      <c r="BQ1064" s="46"/>
      <c r="BR1064" s="46"/>
      <c r="BS1064" s="46"/>
      <c r="BT1064" s="46"/>
      <c r="BU1064" s="46"/>
      <c r="BV1064" s="46"/>
      <c r="BW1064" s="46"/>
      <c r="BX1064" s="46"/>
      <c r="BY1064" s="46"/>
      <c r="BZ1064" s="46"/>
      <c r="CA1064" s="46"/>
      <c r="CB1064" s="46"/>
      <c r="CC1064" s="46"/>
      <c r="CD1064" s="46"/>
      <c r="CE1064" s="46"/>
      <c r="CF1064" s="46"/>
      <c r="CG1064" s="46"/>
      <c r="CH1064" s="46"/>
      <c r="CI1064" s="46"/>
      <c r="CJ1064" s="46"/>
      <c r="CK1064" s="46"/>
      <c r="CL1064" s="46"/>
      <c r="CM1064" s="46"/>
      <c r="CN1064" s="46"/>
      <c r="CO1064" s="46"/>
      <c r="CP1064" s="46"/>
      <c r="CQ1064" s="46"/>
      <c r="CR1064" s="46"/>
      <c r="CS1064" s="46"/>
      <c r="CT1064" s="46"/>
      <c r="CU1064" s="46"/>
      <c r="CV1064" s="46"/>
      <c r="CW1064" s="46"/>
      <c r="CX1064" s="46"/>
      <c r="CY1064" s="46"/>
      <c r="CZ1064" s="46"/>
      <c r="DA1064" s="46"/>
      <c r="DB1064" s="46"/>
      <c r="DC1064" s="46"/>
      <c r="DD1064" s="46"/>
      <c r="DE1064" s="46"/>
      <c r="DF1064" s="46"/>
      <c r="DG1064" s="46"/>
      <c r="DH1064" s="46"/>
      <c r="DI1064" s="46"/>
      <c r="DJ1064" s="46"/>
      <c r="DK1064" s="46"/>
      <c r="DL1064" s="46"/>
      <c r="DM1064" s="46"/>
      <c r="DN1064" s="46"/>
      <c r="DO1064" s="46"/>
      <c r="DP1064" s="46"/>
      <c r="DQ1064" s="46"/>
      <c r="DR1064" s="46"/>
      <c r="DS1064" s="46"/>
      <c r="DT1064" s="46"/>
      <c r="DU1064" s="46"/>
      <c r="DV1064" s="46"/>
      <c r="DW1064" s="46"/>
      <c r="DX1064" s="46"/>
      <c r="DY1064" s="46"/>
      <c r="DZ1064" s="46"/>
      <c r="EA1064" s="46"/>
      <c r="EB1064" s="46"/>
      <c r="EC1064" s="46"/>
      <c r="ED1064" s="46"/>
      <c r="EE1064" s="46"/>
      <c r="EF1064" s="46"/>
      <c r="EG1064" s="46"/>
      <c r="EH1064" s="46"/>
      <c r="EI1064" s="46"/>
      <c r="EJ1064" s="46"/>
      <c r="EK1064" s="46"/>
      <c r="EL1064" s="46"/>
      <c r="EM1064" s="46"/>
      <c r="EN1064" s="46"/>
      <c r="EO1064" s="46"/>
      <c r="EP1064" s="46"/>
      <c r="EQ1064" s="46"/>
      <c r="ER1064" s="46"/>
      <c r="ES1064" s="46"/>
      <c r="ET1064" s="46"/>
      <c r="EU1064" s="46"/>
      <c r="EV1064" s="46"/>
      <c r="EW1064" s="46"/>
      <c r="EX1064" s="46"/>
      <c r="EY1064" s="46"/>
      <c r="EZ1064" s="46"/>
      <c r="FA1064" s="46"/>
      <c r="FB1064" s="46"/>
      <c r="FC1064" s="46"/>
      <c r="FD1064" s="46"/>
      <c r="FE1064" s="46"/>
      <c r="FF1064" s="46"/>
      <c r="FG1064" s="46"/>
      <c r="FH1064" s="46"/>
      <c r="FI1064" s="46"/>
      <c r="FJ1064" s="46"/>
      <c r="FK1064" s="46"/>
      <c r="FL1064" s="46"/>
      <c r="FM1064" s="46"/>
      <c r="FN1064" s="46"/>
      <c r="FO1064" s="46"/>
      <c r="FP1064" s="46"/>
      <c r="FQ1064" s="46"/>
      <c r="FR1064" s="46"/>
      <c r="FS1064" s="46"/>
      <c r="FT1064" s="46"/>
      <c r="FU1064" s="46"/>
      <c r="FV1064" s="46"/>
      <c r="FW1064" s="46"/>
      <c r="FX1064" s="46"/>
      <c r="FY1064" s="46"/>
      <c r="FZ1064" s="46"/>
      <c r="GA1064" s="46"/>
      <c r="GB1064" s="46"/>
      <c r="GC1064" s="46"/>
      <c r="GD1064" s="46"/>
      <c r="GE1064" s="46"/>
      <c r="GF1064" s="46"/>
      <c r="GG1064" s="46"/>
      <c r="GH1064" s="46"/>
      <c r="GI1064" s="46"/>
      <c r="GJ1064" s="46"/>
      <c r="GK1064" s="46"/>
      <c r="GL1064" s="46"/>
      <c r="GM1064" s="46"/>
      <c r="GN1064" s="46"/>
      <c r="GO1064" s="46"/>
      <c r="GP1064" s="46"/>
      <c r="GQ1064" s="46"/>
      <c r="GR1064" s="46"/>
      <c r="GS1064" s="46"/>
      <c r="GT1064" s="46"/>
      <c r="GU1064" s="46"/>
      <c r="GV1064" s="46"/>
      <c r="GW1064" s="46"/>
      <c r="GX1064" s="46"/>
      <c r="GY1064" s="46"/>
      <c r="GZ1064" s="46"/>
      <c r="HA1064" s="46"/>
      <c r="HB1064" s="46"/>
      <c r="HC1064" s="46"/>
      <c r="HD1064" s="46"/>
      <c r="HE1064" s="46"/>
      <c r="HF1064" s="46"/>
    </row>
    <row r="1065" spans="1:214" ht="11.25">
      <c r="A1065" s="35">
        <v>58</v>
      </c>
      <c r="B1065" s="36" t="s">
        <v>529</v>
      </c>
      <c r="C1065" s="35" t="s">
        <v>530</v>
      </c>
      <c r="D1065" s="37">
        <f>D1066</f>
        <v>0</v>
      </c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  <c r="AA1065" s="46"/>
      <c r="AB1065" s="46"/>
      <c r="AC1065" s="46"/>
      <c r="AD1065" s="46"/>
      <c r="AE1065" s="46"/>
      <c r="AF1065" s="46"/>
      <c r="AG1065" s="46"/>
      <c r="AH1065" s="46"/>
      <c r="AI1065" s="46"/>
      <c r="AJ1065" s="46"/>
      <c r="AK1065" s="46"/>
      <c r="AL1065" s="46"/>
      <c r="AM1065" s="46"/>
      <c r="AN1065" s="46"/>
      <c r="AO1065" s="46"/>
      <c r="AP1065" s="46"/>
      <c r="AQ1065" s="46"/>
      <c r="AR1065" s="46"/>
      <c r="AS1065" s="46"/>
      <c r="AT1065" s="46"/>
      <c r="AU1065" s="46"/>
      <c r="AV1065" s="46"/>
      <c r="AW1065" s="46"/>
      <c r="AX1065" s="46"/>
      <c r="AY1065" s="46"/>
      <c r="AZ1065" s="46"/>
      <c r="BA1065" s="46"/>
      <c r="BB1065" s="46"/>
      <c r="BC1065" s="46"/>
      <c r="BD1065" s="46"/>
      <c r="BE1065" s="46"/>
      <c r="BF1065" s="46"/>
      <c r="BG1065" s="46"/>
      <c r="BH1065" s="46"/>
      <c r="BI1065" s="46"/>
      <c r="BJ1065" s="46"/>
      <c r="BK1065" s="46"/>
      <c r="BL1065" s="46"/>
      <c r="BM1065" s="46"/>
      <c r="BN1065" s="46"/>
      <c r="BO1065" s="46"/>
      <c r="BP1065" s="46"/>
      <c r="BQ1065" s="46"/>
      <c r="BR1065" s="46"/>
      <c r="BS1065" s="46"/>
      <c r="BT1065" s="46"/>
      <c r="BU1065" s="46"/>
      <c r="BV1065" s="46"/>
      <c r="BW1065" s="46"/>
      <c r="BX1065" s="46"/>
      <c r="BY1065" s="46"/>
      <c r="BZ1065" s="46"/>
      <c r="CA1065" s="46"/>
      <c r="CB1065" s="46"/>
      <c r="CC1065" s="46"/>
      <c r="CD1065" s="46"/>
      <c r="CE1065" s="46"/>
      <c r="CF1065" s="46"/>
      <c r="CG1065" s="46"/>
      <c r="CH1065" s="46"/>
      <c r="CI1065" s="46"/>
      <c r="CJ1065" s="46"/>
      <c r="CK1065" s="46"/>
      <c r="CL1065" s="46"/>
      <c r="CM1065" s="46"/>
      <c r="CN1065" s="46"/>
      <c r="CO1065" s="46"/>
      <c r="CP1065" s="46"/>
      <c r="CQ1065" s="46"/>
      <c r="CR1065" s="46"/>
      <c r="CS1065" s="46"/>
      <c r="CT1065" s="46"/>
      <c r="CU1065" s="46"/>
      <c r="CV1065" s="46"/>
      <c r="CW1065" s="46"/>
      <c r="CX1065" s="46"/>
      <c r="CY1065" s="46"/>
      <c r="CZ1065" s="46"/>
      <c r="DA1065" s="46"/>
      <c r="DB1065" s="46"/>
      <c r="DC1065" s="46"/>
      <c r="DD1065" s="46"/>
      <c r="DE1065" s="46"/>
      <c r="DF1065" s="46"/>
      <c r="DG1065" s="46"/>
      <c r="DH1065" s="46"/>
      <c r="DI1065" s="46"/>
      <c r="DJ1065" s="46"/>
      <c r="DK1065" s="46"/>
      <c r="DL1065" s="46"/>
      <c r="DM1065" s="46"/>
      <c r="DN1065" s="46"/>
      <c r="DO1065" s="46"/>
      <c r="DP1065" s="46"/>
      <c r="DQ1065" s="46"/>
      <c r="DR1065" s="46"/>
      <c r="DS1065" s="46"/>
      <c r="DT1065" s="46"/>
      <c r="DU1065" s="46"/>
      <c r="DV1065" s="46"/>
      <c r="DW1065" s="46"/>
      <c r="DX1065" s="46"/>
      <c r="DY1065" s="46"/>
      <c r="DZ1065" s="46"/>
      <c r="EA1065" s="46"/>
      <c r="EB1065" s="46"/>
      <c r="EC1065" s="46"/>
      <c r="ED1065" s="46"/>
      <c r="EE1065" s="46"/>
      <c r="EF1065" s="46"/>
      <c r="EG1065" s="46"/>
      <c r="EH1065" s="46"/>
      <c r="EI1065" s="46"/>
      <c r="EJ1065" s="46"/>
      <c r="EK1065" s="46"/>
      <c r="EL1065" s="46"/>
      <c r="EM1065" s="46"/>
      <c r="EN1065" s="46"/>
      <c r="EO1065" s="46"/>
      <c r="EP1065" s="46"/>
      <c r="EQ1065" s="46"/>
      <c r="ER1065" s="46"/>
      <c r="ES1065" s="46"/>
      <c r="ET1065" s="46"/>
      <c r="EU1065" s="46"/>
      <c r="EV1065" s="46"/>
      <c r="EW1065" s="46"/>
      <c r="EX1065" s="46"/>
      <c r="EY1065" s="46"/>
      <c r="EZ1065" s="46"/>
      <c r="FA1065" s="46"/>
      <c r="FB1065" s="46"/>
      <c r="FC1065" s="46"/>
      <c r="FD1065" s="46"/>
      <c r="FE1065" s="46"/>
      <c r="FF1065" s="46"/>
      <c r="FG1065" s="46"/>
      <c r="FH1065" s="46"/>
      <c r="FI1065" s="46"/>
      <c r="FJ1065" s="46"/>
      <c r="FK1065" s="46"/>
      <c r="FL1065" s="46"/>
      <c r="FM1065" s="46"/>
      <c r="FN1065" s="46"/>
      <c r="FO1065" s="46"/>
      <c r="FP1065" s="46"/>
      <c r="FQ1065" s="46"/>
      <c r="FR1065" s="46"/>
      <c r="FS1065" s="46"/>
      <c r="FT1065" s="46"/>
      <c r="FU1065" s="46"/>
      <c r="FV1065" s="46"/>
      <c r="FW1065" s="46"/>
      <c r="FX1065" s="46"/>
      <c r="FY1065" s="46"/>
      <c r="FZ1065" s="46"/>
      <c r="GA1065" s="46"/>
      <c r="GB1065" s="46"/>
      <c r="GC1065" s="46"/>
      <c r="GD1065" s="46"/>
      <c r="GE1065" s="46"/>
      <c r="GF1065" s="46"/>
      <c r="GG1065" s="46"/>
      <c r="GH1065" s="46"/>
      <c r="GI1065" s="46"/>
      <c r="GJ1065" s="46"/>
      <c r="GK1065" s="46"/>
      <c r="GL1065" s="46"/>
      <c r="GM1065" s="46"/>
      <c r="GN1065" s="46"/>
      <c r="GO1065" s="46"/>
      <c r="GP1065" s="46"/>
      <c r="GQ1065" s="46"/>
      <c r="GR1065" s="46"/>
      <c r="GS1065" s="46"/>
      <c r="GT1065" s="46"/>
      <c r="GU1065" s="46"/>
      <c r="GV1065" s="46"/>
      <c r="GW1065" s="46"/>
      <c r="GX1065" s="46"/>
      <c r="GY1065" s="46"/>
      <c r="GZ1065" s="46"/>
      <c r="HA1065" s="46"/>
      <c r="HB1065" s="46"/>
      <c r="HC1065" s="46"/>
      <c r="HD1065" s="46"/>
      <c r="HE1065" s="46"/>
      <c r="HF1065" s="46"/>
    </row>
    <row r="1066" spans="1:214" ht="11.25">
      <c r="A1066" s="38" t="s">
        <v>1000</v>
      </c>
      <c r="B1066" s="39">
        <v>4650101</v>
      </c>
      <c r="C1066" s="39" t="s">
        <v>531</v>
      </c>
      <c r="D1066" s="41">
        <v>0</v>
      </c>
      <c r="E1066" s="47"/>
      <c r="F1066" s="48"/>
      <c r="G1066" s="47"/>
      <c r="H1066" s="47"/>
      <c r="I1066" s="47"/>
      <c r="J1066" s="48"/>
      <c r="K1066" s="47"/>
      <c r="L1066" s="47"/>
      <c r="M1066" s="48"/>
      <c r="N1066" s="47"/>
      <c r="O1066" s="47"/>
      <c r="P1066" s="48"/>
      <c r="Q1066" s="47"/>
      <c r="R1066" s="47"/>
      <c r="S1066" s="48"/>
      <c r="T1066" s="47"/>
      <c r="U1066" s="47"/>
      <c r="V1066" s="48"/>
      <c r="W1066" s="47"/>
      <c r="X1066" s="47"/>
      <c r="Y1066" s="48"/>
      <c r="Z1066" s="47"/>
      <c r="AA1066" s="47"/>
      <c r="AB1066" s="48"/>
      <c r="AC1066" s="47"/>
      <c r="AD1066" s="47"/>
      <c r="AE1066" s="48"/>
      <c r="AF1066" s="47"/>
      <c r="AG1066" s="47"/>
      <c r="AH1066" s="48"/>
      <c r="AI1066" s="47"/>
      <c r="AJ1066" s="47"/>
      <c r="AK1066" s="48"/>
      <c r="AL1066" s="47"/>
      <c r="AM1066" s="47"/>
      <c r="AN1066" s="48"/>
      <c r="AO1066" s="47"/>
      <c r="AP1066" s="47"/>
      <c r="AQ1066" s="48"/>
      <c r="AR1066" s="47"/>
      <c r="AS1066" s="47"/>
      <c r="AT1066" s="48"/>
      <c r="AU1066" s="47"/>
      <c r="AV1066" s="47"/>
      <c r="AW1066" s="48"/>
      <c r="AX1066" s="47"/>
      <c r="AY1066" s="47"/>
      <c r="AZ1066" s="48"/>
      <c r="BA1066" s="47"/>
      <c r="BB1066" s="47"/>
      <c r="BC1066" s="48"/>
      <c r="BD1066" s="47"/>
      <c r="BE1066" s="47"/>
      <c r="BF1066" s="48"/>
      <c r="BG1066" s="47"/>
      <c r="BH1066" s="47"/>
      <c r="BI1066" s="48"/>
      <c r="BJ1066" s="47"/>
      <c r="BK1066" s="47"/>
      <c r="BL1066" s="48"/>
      <c r="BM1066" s="47"/>
      <c r="BN1066" s="47"/>
      <c r="BO1066" s="48"/>
      <c r="BP1066" s="47"/>
      <c r="BQ1066" s="47"/>
      <c r="BR1066" s="48"/>
      <c r="BS1066" s="47"/>
      <c r="BT1066" s="47"/>
      <c r="BU1066" s="48"/>
      <c r="BV1066" s="47"/>
      <c r="BW1066" s="47"/>
      <c r="BX1066" s="48"/>
      <c r="BY1066" s="47"/>
      <c r="BZ1066" s="47"/>
      <c r="CA1066" s="48"/>
      <c r="CB1066" s="47"/>
      <c r="CC1066" s="47"/>
      <c r="CD1066" s="48"/>
      <c r="CE1066" s="47"/>
      <c r="CF1066" s="47"/>
      <c r="CG1066" s="48"/>
      <c r="CH1066" s="47"/>
      <c r="CI1066" s="47"/>
      <c r="CJ1066" s="48"/>
      <c r="CK1066" s="47"/>
      <c r="CL1066" s="47"/>
      <c r="CM1066" s="48"/>
      <c r="CN1066" s="47"/>
      <c r="CO1066" s="47"/>
      <c r="CP1066" s="48"/>
      <c r="CQ1066" s="47"/>
      <c r="CR1066" s="47"/>
      <c r="CS1066" s="48"/>
      <c r="CT1066" s="47"/>
      <c r="CU1066" s="47"/>
      <c r="CV1066" s="48"/>
      <c r="CW1066" s="47"/>
      <c r="CX1066" s="47"/>
      <c r="CY1066" s="48"/>
      <c r="CZ1066" s="47"/>
      <c r="DA1066" s="47"/>
      <c r="DB1066" s="48"/>
      <c r="DC1066" s="47"/>
      <c r="DD1066" s="47"/>
      <c r="DE1066" s="48"/>
      <c r="DF1066" s="47"/>
      <c r="DG1066" s="47"/>
      <c r="DH1066" s="48"/>
      <c r="DI1066" s="47"/>
      <c r="DJ1066" s="47"/>
      <c r="DK1066" s="48"/>
      <c r="DL1066" s="47"/>
      <c r="DM1066" s="47"/>
      <c r="DN1066" s="48"/>
      <c r="DO1066" s="47"/>
      <c r="DP1066" s="47"/>
      <c r="DQ1066" s="48"/>
      <c r="DR1066" s="47"/>
      <c r="DS1066" s="47"/>
      <c r="DT1066" s="48"/>
      <c r="DU1066" s="47"/>
      <c r="DV1066" s="47"/>
      <c r="DW1066" s="48"/>
      <c r="DX1066" s="47"/>
      <c r="DY1066" s="47"/>
      <c r="DZ1066" s="48"/>
      <c r="EA1066" s="47"/>
      <c r="EB1066" s="47"/>
      <c r="EC1066" s="48"/>
      <c r="ED1066" s="47"/>
      <c r="EE1066" s="47"/>
      <c r="EF1066" s="48"/>
      <c r="EG1066" s="47"/>
      <c r="EH1066" s="47"/>
      <c r="EI1066" s="48"/>
      <c r="EJ1066" s="47"/>
      <c r="EK1066" s="47"/>
      <c r="EL1066" s="48"/>
      <c r="EM1066" s="47"/>
      <c r="EN1066" s="47"/>
      <c r="EO1066" s="48"/>
      <c r="EP1066" s="47"/>
      <c r="EQ1066" s="47"/>
      <c r="ER1066" s="48"/>
      <c r="ES1066" s="47"/>
      <c r="ET1066" s="47"/>
      <c r="EU1066" s="48"/>
      <c r="EV1066" s="47"/>
      <c r="EW1066" s="47"/>
      <c r="EX1066" s="48"/>
      <c r="EY1066" s="47"/>
      <c r="EZ1066" s="47"/>
      <c r="FA1066" s="48"/>
      <c r="FB1066" s="47"/>
      <c r="FC1066" s="47"/>
      <c r="FD1066" s="48"/>
      <c r="FE1066" s="47"/>
      <c r="FF1066" s="47"/>
      <c r="FG1066" s="48"/>
      <c r="FH1066" s="47"/>
      <c r="FI1066" s="47"/>
      <c r="FJ1066" s="48"/>
      <c r="FK1066" s="47"/>
      <c r="FL1066" s="47"/>
      <c r="FM1066" s="48"/>
      <c r="FN1066" s="47"/>
      <c r="FO1066" s="47"/>
      <c r="FP1066" s="48"/>
      <c r="FQ1066" s="47"/>
      <c r="FR1066" s="47"/>
      <c r="FS1066" s="48"/>
      <c r="FT1066" s="47"/>
      <c r="FU1066" s="47"/>
      <c r="FV1066" s="48"/>
      <c r="FW1066" s="47"/>
      <c r="FX1066" s="47"/>
      <c r="FY1066" s="48"/>
      <c r="FZ1066" s="47"/>
      <c r="GA1066" s="47"/>
      <c r="GB1066" s="48"/>
      <c r="GC1066" s="47"/>
      <c r="GD1066" s="47"/>
      <c r="GE1066" s="48"/>
      <c r="GF1066" s="47"/>
      <c r="GG1066" s="47"/>
      <c r="GH1066" s="48"/>
      <c r="GI1066" s="47"/>
      <c r="GJ1066" s="47"/>
      <c r="GK1066" s="48"/>
      <c r="GL1066" s="47"/>
      <c r="GM1066" s="47"/>
      <c r="GN1066" s="48"/>
      <c r="GO1066" s="47"/>
      <c r="GP1066" s="47"/>
      <c r="GQ1066" s="48"/>
      <c r="GR1066" s="47"/>
      <c r="GS1066" s="47"/>
      <c r="GT1066" s="48"/>
      <c r="GU1066" s="47"/>
      <c r="GV1066" s="47"/>
      <c r="GW1066" s="48"/>
      <c r="GX1066" s="47"/>
      <c r="GY1066" s="47"/>
      <c r="GZ1066" s="48"/>
      <c r="HA1066" s="47"/>
      <c r="HB1066" s="47"/>
      <c r="HC1066" s="48"/>
      <c r="HD1066" s="47"/>
      <c r="HE1066" s="47"/>
      <c r="HF1066" s="48"/>
    </row>
    <row r="1067" spans="1:214" ht="42">
      <c r="A1067" s="35" t="s">
        <v>1006</v>
      </c>
      <c r="B1067" s="36" t="s">
        <v>532</v>
      </c>
      <c r="C1067" s="35" t="s">
        <v>533</v>
      </c>
      <c r="D1067" s="37">
        <f>SUM(D993,D994,D1033,D1053,D1065)</f>
        <v>863725259</v>
      </c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  <c r="AA1067" s="46"/>
      <c r="AB1067" s="46"/>
      <c r="AC1067" s="46"/>
      <c r="AD1067" s="46"/>
      <c r="AE1067" s="46"/>
      <c r="AF1067" s="46"/>
      <c r="AG1067" s="46"/>
      <c r="AH1067" s="46"/>
      <c r="AI1067" s="46"/>
      <c r="AJ1067" s="46"/>
      <c r="AK1067" s="46"/>
      <c r="AL1067" s="46"/>
      <c r="AM1067" s="46"/>
      <c r="AN1067" s="46"/>
      <c r="AO1067" s="46"/>
      <c r="AP1067" s="46"/>
      <c r="AQ1067" s="46"/>
      <c r="AR1067" s="46"/>
      <c r="AS1067" s="46"/>
      <c r="AT1067" s="46"/>
      <c r="AU1067" s="46"/>
      <c r="AV1067" s="46"/>
      <c r="AW1067" s="46"/>
      <c r="AX1067" s="46"/>
      <c r="AY1067" s="46"/>
      <c r="AZ1067" s="46"/>
      <c r="BA1067" s="46"/>
      <c r="BB1067" s="46"/>
      <c r="BC1067" s="46"/>
      <c r="BD1067" s="46"/>
      <c r="BE1067" s="46"/>
      <c r="BF1067" s="46"/>
      <c r="BG1067" s="46"/>
      <c r="BH1067" s="46"/>
      <c r="BI1067" s="46"/>
      <c r="BJ1067" s="46"/>
      <c r="BK1067" s="46"/>
      <c r="BL1067" s="46"/>
      <c r="BM1067" s="46"/>
      <c r="BN1067" s="46"/>
      <c r="BO1067" s="46"/>
      <c r="BP1067" s="46"/>
      <c r="BQ1067" s="46"/>
      <c r="BR1067" s="46"/>
      <c r="BS1067" s="46"/>
      <c r="BT1067" s="46"/>
      <c r="BU1067" s="46"/>
      <c r="BV1067" s="46"/>
      <c r="BW1067" s="46"/>
      <c r="BX1067" s="46"/>
      <c r="BY1067" s="46"/>
      <c r="BZ1067" s="46"/>
      <c r="CA1067" s="46"/>
      <c r="CB1067" s="46"/>
      <c r="CC1067" s="46"/>
      <c r="CD1067" s="46"/>
      <c r="CE1067" s="46"/>
      <c r="CF1067" s="46"/>
      <c r="CG1067" s="46"/>
      <c r="CH1067" s="46"/>
      <c r="CI1067" s="46"/>
      <c r="CJ1067" s="46"/>
      <c r="CK1067" s="46"/>
      <c r="CL1067" s="46"/>
      <c r="CM1067" s="46"/>
      <c r="CN1067" s="46"/>
      <c r="CO1067" s="46"/>
      <c r="CP1067" s="46"/>
      <c r="CQ1067" s="46"/>
      <c r="CR1067" s="46"/>
      <c r="CS1067" s="46"/>
      <c r="CT1067" s="46"/>
      <c r="CU1067" s="46"/>
      <c r="CV1067" s="46"/>
      <c r="CW1067" s="46"/>
      <c r="CX1067" s="46"/>
      <c r="CY1067" s="46"/>
      <c r="CZ1067" s="46"/>
      <c r="DA1067" s="46"/>
      <c r="DB1067" s="46"/>
      <c r="DC1067" s="46"/>
      <c r="DD1067" s="46"/>
      <c r="DE1067" s="46"/>
      <c r="DF1067" s="46"/>
      <c r="DG1067" s="46"/>
      <c r="DH1067" s="46"/>
      <c r="DI1067" s="46"/>
      <c r="DJ1067" s="46"/>
      <c r="DK1067" s="46"/>
      <c r="DL1067" s="46"/>
      <c r="DM1067" s="46"/>
      <c r="DN1067" s="46"/>
      <c r="DO1067" s="46"/>
      <c r="DP1067" s="46"/>
      <c r="DQ1067" s="46"/>
      <c r="DR1067" s="46"/>
      <c r="DS1067" s="46"/>
      <c r="DT1067" s="46"/>
      <c r="DU1067" s="46"/>
      <c r="DV1067" s="46"/>
      <c r="DW1067" s="46"/>
      <c r="DX1067" s="46"/>
      <c r="DY1067" s="46"/>
      <c r="DZ1067" s="46"/>
      <c r="EA1067" s="46"/>
      <c r="EB1067" s="46"/>
      <c r="EC1067" s="46"/>
      <c r="ED1067" s="46"/>
      <c r="EE1067" s="46"/>
      <c r="EF1067" s="46"/>
      <c r="EG1067" s="46"/>
      <c r="EH1067" s="46"/>
      <c r="EI1067" s="46"/>
      <c r="EJ1067" s="46"/>
      <c r="EK1067" s="46"/>
      <c r="EL1067" s="46"/>
      <c r="EM1067" s="46"/>
      <c r="EN1067" s="46"/>
      <c r="EO1067" s="46"/>
      <c r="EP1067" s="46"/>
      <c r="EQ1067" s="46"/>
      <c r="ER1067" s="46"/>
      <c r="ES1067" s="46"/>
      <c r="ET1067" s="46"/>
      <c r="EU1067" s="46"/>
      <c r="EV1067" s="46"/>
      <c r="EW1067" s="46"/>
      <c r="EX1067" s="46"/>
      <c r="EY1067" s="46"/>
      <c r="EZ1067" s="46"/>
      <c r="FA1067" s="46"/>
      <c r="FB1067" s="46"/>
      <c r="FC1067" s="46"/>
      <c r="FD1067" s="46"/>
      <c r="FE1067" s="46"/>
      <c r="FF1067" s="46"/>
      <c r="FG1067" s="46"/>
      <c r="FH1067" s="46"/>
      <c r="FI1067" s="46"/>
      <c r="FJ1067" s="46"/>
      <c r="FK1067" s="46"/>
      <c r="FL1067" s="46"/>
      <c r="FM1067" s="46"/>
      <c r="FN1067" s="46"/>
      <c r="FO1067" s="46"/>
      <c r="FP1067" s="46"/>
      <c r="FQ1067" s="46"/>
      <c r="FR1067" s="46"/>
      <c r="FS1067" s="46"/>
      <c r="FT1067" s="46"/>
      <c r="FU1067" s="46"/>
      <c r="FV1067" s="46"/>
      <c r="FW1067" s="46"/>
      <c r="FX1067" s="46"/>
      <c r="FY1067" s="46"/>
      <c r="FZ1067" s="46"/>
      <c r="GA1067" s="46"/>
      <c r="GB1067" s="46"/>
      <c r="GC1067" s="46"/>
      <c r="GD1067" s="46"/>
      <c r="GE1067" s="46"/>
      <c r="GF1067" s="46"/>
      <c r="GG1067" s="46"/>
      <c r="GH1067" s="46"/>
      <c r="GI1067" s="46"/>
      <c r="GJ1067" s="46"/>
      <c r="GK1067" s="46"/>
      <c r="GL1067" s="46"/>
      <c r="GM1067" s="46"/>
      <c r="GN1067" s="46"/>
      <c r="GO1067" s="46"/>
      <c r="GP1067" s="46"/>
      <c r="GQ1067" s="46"/>
      <c r="GR1067" s="46"/>
      <c r="GS1067" s="46"/>
      <c r="GT1067" s="46"/>
      <c r="GU1067" s="46"/>
      <c r="GV1067" s="46"/>
      <c r="GW1067" s="46"/>
      <c r="GX1067" s="46"/>
      <c r="GY1067" s="46"/>
      <c r="GZ1067" s="46"/>
      <c r="HA1067" s="46"/>
      <c r="HB1067" s="46"/>
      <c r="HC1067" s="46"/>
      <c r="HD1067" s="46"/>
      <c r="HE1067" s="46"/>
      <c r="HF1067" s="46"/>
    </row>
    <row r="1068" spans="1:214" ht="42">
      <c r="A1068" s="35">
        <v>59</v>
      </c>
      <c r="B1068" s="36" t="s">
        <v>534</v>
      </c>
      <c r="C1068" s="35" t="s">
        <v>535</v>
      </c>
      <c r="D1068" s="37">
        <f>D1069+D1071+D1076+D1083+D1090+D1091</f>
        <v>153639453</v>
      </c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  <c r="AA1068" s="46"/>
      <c r="AB1068" s="46"/>
      <c r="AC1068" s="46"/>
      <c r="AD1068" s="46"/>
      <c r="AE1068" s="46"/>
      <c r="AF1068" s="46"/>
      <c r="AG1068" s="46"/>
      <c r="AH1068" s="46"/>
      <c r="AI1068" s="46"/>
      <c r="AJ1068" s="46"/>
      <c r="AK1068" s="46"/>
      <c r="AL1068" s="46"/>
      <c r="AM1068" s="46"/>
      <c r="AN1068" s="46"/>
      <c r="AO1068" s="46"/>
      <c r="AP1068" s="46"/>
      <c r="AQ1068" s="46"/>
      <c r="AR1068" s="46"/>
      <c r="AS1068" s="46"/>
      <c r="AT1068" s="46"/>
      <c r="AU1068" s="46"/>
      <c r="AV1068" s="46"/>
      <c r="AW1068" s="46"/>
      <c r="AX1068" s="46"/>
      <c r="AY1068" s="46"/>
      <c r="AZ1068" s="46"/>
      <c r="BA1068" s="46"/>
      <c r="BB1068" s="46"/>
      <c r="BC1068" s="46"/>
      <c r="BD1068" s="46"/>
      <c r="BE1068" s="46"/>
      <c r="BF1068" s="46"/>
      <c r="BG1068" s="46"/>
      <c r="BH1068" s="46"/>
      <c r="BI1068" s="46"/>
      <c r="BJ1068" s="46"/>
      <c r="BK1068" s="46"/>
      <c r="BL1068" s="46"/>
      <c r="BM1068" s="46"/>
      <c r="BN1068" s="46"/>
      <c r="BO1068" s="46"/>
      <c r="BP1068" s="46"/>
      <c r="BQ1068" s="46"/>
      <c r="BR1068" s="46"/>
      <c r="BS1068" s="46"/>
      <c r="BT1068" s="46"/>
      <c r="BU1068" s="46"/>
      <c r="BV1068" s="46"/>
      <c r="BW1068" s="46"/>
      <c r="BX1068" s="46"/>
      <c r="BY1068" s="46"/>
      <c r="BZ1068" s="46"/>
      <c r="CA1068" s="46"/>
      <c r="CB1068" s="46"/>
      <c r="CC1068" s="46"/>
      <c r="CD1068" s="46"/>
      <c r="CE1068" s="46"/>
      <c r="CF1068" s="46"/>
      <c r="CG1068" s="46"/>
      <c r="CH1068" s="46"/>
      <c r="CI1068" s="46"/>
      <c r="CJ1068" s="46"/>
      <c r="CK1068" s="46"/>
      <c r="CL1068" s="46"/>
      <c r="CM1068" s="46"/>
      <c r="CN1068" s="46"/>
      <c r="CO1068" s="46"/>
      <c r="CP1068" s="46"/>
      <c r="CQ1068" s="46"/>
      <c r="CR1068" s="46"/>
      <c r="CS1068" s="46"/>
      <c r="CT1068" s="46"/>
      <c r="CU1068" s="46"/>
      <c r="CV1068" s="46"/>
      <c r="CW1068" s="46"/>
      <c r="CX1068" s="46"/>
      <c r="CY1068" s="46"/>
      <c r="CZ1068" s="46"/>
      <c r="DA1068" s="46"/>
      <c r="DB1068" s="46"/>
      <c r="DC1068" s="46"/>
      <c r="DD1068" s="46"/>
      <c r="DE1068" s="46"/>
      <c r="DF1068" s="46"/>
      <c r="DG1068" s="46"/>
      <c r="DH1068" s="46"/>
      <c r="DI1068" s="46"/>
      <c r="DJ1068" s="46"/>
      <c r="DK1068" s="46"/>
      <c r="DL1068" s="46"/>
      <c r="DM1068" s="46"/>
      <c r="DN1068" s="46"/>
      <c r="DO1068" s="46"/>
      <c r="DP1068" s="46"/>
      <c r="DQ1068" s="46"/>
      <c r="DR1068" s="46"/>
      <c r="DS1068" s="46"/>
      <c r="DT1068" s="46"/>
      <c r="DU1068" s="46"/>
      <c r="DV1068" s="46"/>
      <c r="DW1068" s="46"/>
      <c r="DX1068" s="46"/>
      <c r="DY1068" s="46"/>
      <c r="DZ1068" s="46"/>
      <c r="EA1068" s="46"/>
      <c r="EB1068" s="46"/>
      <c r="EC1068" s="46"/>
      <c r="ED1068" s="46"/>
      <c r="EE1068" s="46"/>
      <c r="EF1068" s="46"/>
      <c r="EG1068" s="46"/>
      <c r="EH1068" s="46"/>
      <c r="EI1068" s="46"/>
      <c r="EJ1068" s="46"/>
      <c r="EK1068" s="46"/>
      <c r="EL1068" s="46"/>
      <c r="EM1068" s="46"/>
      <c r="EN1068" s="46"/>
      <c r="EO1068" s="46"/>
      <c r="EP1068" s="46"/>
      <c r="EQ1068" s="46"/>
      <c r="ER1068" s="46"/>
      <c r="ES1068" s="46"/>
      <c r="ET1068" s="46"/>
      <c r="EU1068" s="46"/>
      <c r="EV1068" s="46"/>
      <c r="EW1068" s="46"/>
      <c r="EX1068" s="46"/>
      <c r="EY1068" s="46"/>
      <c r="EZ1068" s="46"/>
      <c r="FA1068" s="46"/>
      <c r="FB1068" s="46"/>
      <c r="FC1068" s="46"/>
      <c r="FD1068" s="46"/>
      <c r="FE1068" s="46"/>
      <c r="FF1068" s="46"/>
      <c r="FG1068" s="46"/>
      <c r="FH1068" s="46"/>
      <c r="FI1068" s="46"/>
      <c r="FJ1068" s="46"/>
      <c r="FK1068" s="46"/>
      <c r="FL1068" s="46"/>
      <c r="FM1068" s="46"/>
      <c r="FN1068" s="46"/>
      <c r="FO1068" s="46"/>
      <c r="FP1068" s="46"/>
      <c r="FQ1068" s="46"/>
      <c r="FR1068" s="46"/>
      <c r="FS1068" s="46"/>
      <c r="FT1068" s="46"/>
      <c r="FU1068" s="46"/>
      <c r="FV1068" s="46"/>
      <c r="FW1068" s="46"/>
      <c r="FX1068" s="46"/>
      <c r="FY1068" s="46"/>
      <c r="FZ1068" s="46"/>
      <c r="GA1068" s="46"/>
      <c r="GB1068" s="46"/>
      <c r="GC1068" s="46"/>
      <c r="GD1068" s="46"/>
      <c r="GE1068" s="46"/>
      <c r="GF1068" s="46"/>
      <c r="GG1068" s="46"/>
      <c r="GH1068" s="46"/>
      <c r="GI1068" s="46"/>
      <c r="GJ1068" s="46"/>
      <c r="GK1068" s="46"/>
      <c r="GL1068" s="46"/>
      <c r="GM1068" s="46"/>
      <c r="GN1068" s="46"/>
      <c r="GO1068" s="46"/>
      <c r="GP1068" s="46"/>
      <c r="GQ1068" s="46"/>
      <c r="GR1068" s="46"/>
      <c r="GS1068" s="46"/>
      <c r="GT1068" s="46"/>
      <c r="GU1068" s="46"/>
      <c r="GV1068" s="46"/>
      <c r="GW1068" s="46"/>
      <c r="GX1068" s="46"/>
      <c r="GY1068" s="46"/>
      <c r="GZ1068" s="46"/>
      <c r="HA1068" s="46"/>
      <c r="HB1068" s="46"/>
      <c r="HC1068" s="46"/>
      <c r="HD1068" s="46"/>
      <c r="HE1068" s="46"/>
      <c r="HF1068" s="46"/>
    </row>
    <row r="1069" spans="1:214" ht="11.25">
      <c r="A1069" s="38" t="s">
        <v>1000</v>
      </c>
      <c r="B1069" s="36" t="s">
        <v>536</v>
      </c>
      <c r="C1069" s="36" t="s">
        <v>537</v>
      </c>
      <c r="D1069" s="37">
        <f>D1070</f>
        <v>88726</v>
      </c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  <c r="AA1069" s="46"/>
      <c r="AB1069" s="46"/>
      <c r="AC1069" s="46"/>
      <c r="AD1069" s="46"/>
      <c r="AE1069" s="46"/>
      <c r="AF1069" s="46"/>
      <c r="AG1069" s="46"/>
      <c r="AH1069" s="46"/>
      <c r="AI1069" s="46"/>
      <c r="AJ1069" s="46"/>
      <c r="AK1069" s="46"/>
      <c r="AL1069" s="46"/>
      <c r="AM1069" s="46"/>
      <c r="AN1069" s="46"/>
      <c r="AO1069" s="46"/>
      <c r="AP1069" s="46"/>
      <c r="AQ1069" s="46"/>
      <c r="AR1069" s="46"/>
      <c r="AS1069" s="46"/>
      <c r="AT1069" s="46"/>
      <c r="AU1069" s="46"/>
      <c r="AV1069" s="46"/>
      <c r="AW1069" s="46"/>
      <c r="AX1069" s="46"/>
      <c r="AY1069" s="46"/>
      <c r="AZ1069" s="46"/>
      <c r="BA1069" s="46"/>
      <c r="BB1069" s="46"/>
      <c r="BC1069" s="46"/>
      <c r="BD1069" s="46"/>
      <c r="BE1069" s="46"/>
      <c r="BF1069" s="46"/>
      <c r="BG1069" s="46"/>
      <c r="BH1069" s="46"/>
      <c r="BI1069" s="46"/>
      <c r="BJ1069" s="46"/>
      <c r="BK1069" s="46"/>
      <c r="BL1069" s="46"/>
      <c r="BM1069" s="46"/>
      <c r="BN1069" s="46"/>
      <c r="BO1069" s="46"/>
      <c r="BP1069" s="46"/>
      <c r="BQ1069" s="46"/>
      <c r="BR1069" s="46"/>
      <c r="BS1069" s="46"/>
      <c r="BT1069" s="46"/>
      <c r="BU1069" s="46"/>
      <c r="BV1069" s="46"/>
      <c r="BW1069" s="46"/>
      <c r="BX1069" s="46"/>
      <c r="BY1069" s="46"/>
      <c r="BZ1069" s="46"/>
      <c r="CA1069" s="46"/>
      <c r="CB1069" s="46"/>
      <c r="CC1069" s="46"/>
      <c r="CD1069" s="46"/>
      <c r="CE1069" s="46"/>
      <c r="CF1069" s="46"/>
      <c r="CG1069" s="46"/>
      <c r="CH1069" s="46"/>
      <c r="CI1069" s="46"/>
      <c r="CJ1069" s="46"/>
      <c r="CK1069" s="46"/>
      <c r="CL1069" s="46"/>
      <c r="CM1069" s="46"/>
      <c r="CN1069" s="46"/>
      <c r="CO1069" s="46"/>
      <c r="CP1069" s="46"/>
      <c r="CQ1069" s="46"/>
      <c r="CR1069" s="46"/>
      <c r="CS1069" s="46"/>
      <c r="CT1069" s="46"/>
      <c r="CU1069" s="46"/>
      <c r="CV1069" s="46"/>
      <c r="CW1069" s="46"/>
      <c r="CX1069" s="46"/>
      <c r="CY1069" s="46"/>
      <c r="CZ1069" s="46"/>
      <c r="DA1069" s="46"/>
      <c r="DB1069" s="46"/>
      <c r="DC1069" s="46"/>
      <c r="DD1069" s="46"/>
      <c r="DE1069" s="46"/>
      <c r="DF1069" s="46"/>
      <c r="DG1069" s="46"/>
      <c r="DH1069" s="46"/>
      <c r="DI1069" s="46"/>
      <c r="DJ1069" s="46"/>
      <c r="DK1069" s="46"/>
      <c r="DL1069" s="46"/>
      <c r="DM1069" s="46"/>
      <c r="DN1069" s="46"/>
      <c r="DO1069" s="46"/>
      <c r="DP1069" s="46"/>
      <c r="DQ1069" s="46"/>
      <c r="DR1069" s="46"/>
      <c r="DS1069" s="46"/>
      <c r="DT1069" s="46"/>
      <c r="DU1069" s="46"/>
      <c r="DV1069" s="46"/>
      <c r="DW1069" s="46"/>
      <c r="DX1069" s="46"/>
      <c r="DY1069" s="46"/>
      <c r="DZ1069" s="46"/>
      <c r="EA1069" s="46"/>
      <c r="EB1069" s="46"/>
      <c r="EC1069" s="46"/>
      <c r="ED1069" s="46"/>
      <c r="EE1069" s="46"/>
      <c r="EF1069" s="46"/>
      <c r="EG1069" s="46"/>
      <c r="EH1069" s="46"/>
      <c r="EI1069" s="46"/>
      <c r="EJ1069" s="46"/>
      <c r="EK1069" s="46"/>
      <c r="EL1069" s="46"/>
      <c r="EM1069" s="46"/>
      <c r="EN1069" s="46"/>
      <c r="EO1069" s="46"/>
      <c r="EP1069" s="46"/>
      <c r="EQ1069" s="46"/>
      <c r="ER1069" s="46"/>
      <c r="ES1069" s="46"/>
      <c r="ET1069" s="46"/>
      <c r="EU1069" s="46"/>
      <c r="EV1069" s="46"/>
      <c r="EW1069" s="46"/>
      <c r="EX1069" s="46"/>
      <c r="EY1069" s="46"/>
      <c r="EZ1069" s="46"/>
      <c r="FA1069" s="46"/>
      <c r="FB1069" s="46"/>
      <c r="FC1069" s="46"/>
      <c r="FD1069" s="46"/>
      <c r="FE1069" s="46"/>
      <c r="FF1069" s="46"/>
      <c r="FG1069" s="46"/>
      <c r="FH1069" s="46"/>
      <c r="FI1069" s="46"/>
      <c r="FJ1069" s="46"/>
      <c r="FK1069" s="46"/>
      <c r="FL1069" s="46"/>
      <c r="FM1069" s="46"/>
      <c r="FN1069" s="46"/>
      <c r="FO1069" s="46"/>
      <c r="FP1069" s="46"/>
      <c r="FQ1069" s="46"/>
      <c r="FR1069" s="46"/>
      <c r="FS1069" s="46"/>
      <c r="FT1069" s="46"/>
      <c r="FU1069" s="46"/>
      <c r="FV1069" s="46"/>
      <c r="FW1069" s="46"/>
      <c r="FX1069" s="46"/>
      <c r="FY1069" s="46"/>
      <c r="FZ1069" s="46"/>
      <c r="GA1069" s="46"/>
      <c r="GB1069" s="46"/>
      <c r="GC1069" s="46"/>
      <c r="GD1069" s="46"/>
      <c r="GE1069" s="46"/>
      <c r="GF1069" s="46"/>
      <c r="GG1069" s="46"/>
      <c r="GH1069" s="46"/>
      <c r="GI1069" s="46"/>
      <c r="GJ1069" s="46"/>
      <c r="GK1069" s="46"/>
      <c r="GL1069" s="46"/>
      <c r="GM1069" s="46"/>
      <c r="GN1069" s="46"/>
      <c r="GO1069" s="46"/>
      <c r="GP1069" s="46"/>
      <c r="GQ1069" s="46"/>
      <c r="GR1069" s="46"/>
      <c r="GS1069" s="46"/>
      <c r="GT1069" s="46"/>
      <c r="GU1069" s="46"/>
      <c r="GV1069" s="46"/>
      <c r="GW1069" s="46"/>
      <c r="GX1069" s="46"/>
      <c r="GY1069" s="46"/>
      <c r="GZ1069" s="46"/>
      <c r="HA1069" s="46"/>
      <c r="HB1069" s="46"/>
      <c r="HC1069" s="46"/>
      <c r="HD1069" s="46"/>
      <c r="HE1069" s="46"/>
      <c r="HF1069" s="46"/>
    </row>
    <row r="1070" spans="1:214" ht="11.25">
      <c r="A1070" s="38" t="s">
        <v>1000</v>
      </c>
      <c r="B1070" s="39">
        <v>3100346</v>
      </c>
      <c r="C1070" s="39" t="s">
        <v>538</v>
      </c>
      <c r="D1070" s="41">
        <v>88726</v>
      </c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  <c r="AA1070" s="46"/>
      <c r="AB1070" s="46"/>
      <c r="AC1070" s="46"/>
      <c r="AD1070" s="46"/>
      <c r="AE1070" s="46"/>
      <c r="AF1070" s="46"/>
      <c r="AG1070" s="46"/>
      <c r="AH1070" s="46"/>
      <c r="AI1070" s="46"/>
      <c r="AJ1070" s="46"/>
      <c r="AK1070" s="46"/>
      <c r="AL1070" s="46"/>
      <c r="AM1070" s="46"/>
      <c r="AN1070" s="46"/>
      <c r="AO1070" s="46"/>
      <c r="AP1070" s="46"/>
      <c r="AQ1070" s="46"/>
      <c r="AR1070" s="46"/>
      <c r="AS1070" s="46"/>
      <c r="AT1070" s="46"/>
      <c r="AU1070" s="46"/>
      <c r="AV1070" s="46"/>
      <c r="AW1070" s="46"/>
      <c r="AX1070" s="46"/>
      <c r="AY1070" s="46"/>
      <c r="AZ1070" s="46"/>
      <c r="BA1070" s="46"/>
      <c r="BB1070" s="46"/>
      <c r="BC1070" s="46"/>
      <c r="BD1070" s="46"/>
      <c r="BE1070" s="46"/>
      <c r="BF1070" s="46"/>
      <c r="BG1070" s="46"/>
      <c r="BH1070" s="46"/>
      <c r="BI1070" s="46"/>
      <c r="BJ1070" s="46"/>
      <c r="BK1070" s="46"/>
      <c r="BL1070" s="46"/>
      <c r="BM1070" s="46"/>
      <c r="BN1070" s="46"/>
      <c r="BO1070" s="46"/>
      <c r="BP1070" s="46"/>
      <c r="BQ1070" s="46"/>
      <c r="BR1070" s="46"/>
      <c r="BS1070" s="46"/>
      <c r="BT1070" s="46"/>
      <c r="BU1070" s="46"/>
      <c r="BV1070" s="46"/>
      <c r="BW1070" s="46"/>
      <c r="BX1070" s="46"/>
      <c r="BY1070" s="46"/>
      <c r="BZ1070" s="46"/>
      <c r="CA1070" s="46"/>
      <c r="CB1070" s="46"/>
      <c r="CC1070" s="46"/>
      <c r="CD1070" s="46"/>
      <c r="CE1070" s="46"/>
      <c r="CF1070" s="46"/>
      <c r="CG1070" s="46"/>
      <c r="CH1070" s="46"/>
      <c r="CI1070" s="46"/>
      <c r="CJ1070" s="46"/>
      <c r="CK1070" s="46"/>
      <c r="CL1070" s="46"/>
      <c r="CM1070" s="46"/>
      <c r="CN1070" s="46"/>
      <c r="CO1070" s="46"/>
      <c r="CP1070" s="46"/>
      <c r="CQ1070" s="46"/>
      <c r="CR1070" s="46"/>
      <c r="CS1070" s="46"/>
      <c r="CT1070" s="46"/>
      <c r="CU1070" s="46"/>
      <c r="CV1070" s="46"/>
      <c r="CW1070" s="46"/>
      <c r="CX1070" s="46"/>
      <c r="CY1070" s="46"/>
      <c r="CZ1070" s="46"/>
      <c r="DA1070" s="46"/>
      <c r="DB1070" s="46"/>
      <c r="DC1070" s="46"/>
      <c r="DD1070" s="46"/>
      <c r="DE1070" s="46"/>
      <c r="DF1070" s="46"/>
      <c r="DG1070" s="46"/>
      <c r="DH1070" s="46"/>
      <c r="DI1070" s="46"/>
      <c r="DJ1070" s="46"/>
      <c r="DK1070" s="46"/>
      <c r="DL1070" s="46"/>
      <c r="DM1070" s="46"/>
      <c r="DN1070" s="46"/>
      <c r="DO1070" s="46"/>
      <c r="DP1070" s="46"/>
      <c r="DQ1070" s="46"/>
      <c r="DR1070" s="46"/>
      <c r="DS1070" s="46"/>
      <c r="DT1070" s="46"/>
      <c r="DU1070" s="46"/>
      <c r="DV1070" s="46"/>
      <c r="DW1070" s="46"/>
      <c r="DX1070" s="46"/>
      <c r="DY1070" s="46"/>
      <c r="DZ1070" s="46"/>
      <c r="EA1070" s="46"/>
      <c r="EB1070" s="46"/>
      <c r="EC1070" s="46"/>
      <c r="ED1070" s="46"/>
      <c r="EE1070" s="46"/>
      <c r="EF1070" s="46"/>
      <c r="EG1070" s="46"/>
      <c r="EH1070" s="46"/>
      <c r="EI1070" s="46"/>
      <c r="EJ1070" s="46"/>
      <c r="EK1070" s="46"/>
      <c r="EL1070" s="46"/>
      <c r="EM1070" s="46"/>
      <c r="EN1070" s="46"/>
      <c r="EO1070" s="46"/>
      <c r="EP1070" s="46"/>
      <c r="EQ1070" s="46"/>
      <c r="ER1070" s="46"/>
      <c r="ES1070" s="46"/>
      <c r="ET1070" s="46"/>
      <c r="EU1070" s="46"/>
      <c r="EV1070" s="46"/>
      <c r="EW1070" s="46"/>
      <c r="EX1070" s="46"/>
      <c r="EY1070" s="46"/>
      <c r="EZ1070" s="46"/>
      <c r="FA1070" s="46"/>
      <c r="FB1070" s="46"/>
      <c r="FC1070" s="46"/>
      <c r="FD1070" s="46"/>
      <c r="FE1070" s="46"/>
      <c r="FF1070" s="46"/>
      <c r="FG1070" s="46"/>
      <c r="FH1070" s="46"/>
      <c r="FI1070" s="46"/>
      <c r="FJ1070" s="46"/>
      <c r="FK1070" s="46"/>
      <c r="FL1070" s="46"/>
      <c r="FM1070" s="46"/>
      <c r="FN1070" s="46"/>
      <c r="FO1070" s="46"/>
      <c r="FP1070" s="46"/>
      <c r="FQ1070" s="46"/>
      <c r="FR1070" s="46"/>
      <c r="FS1070" s="46"/>
      <c r="FT1070" s="46"/>
      <c r="FU1070" s="46"/>
      <c r="FV1070" s="46"/>
      <c r="FW1070" s="46"/>
      <c r="FX1070" s="46"/>
      <c r="FY1070" s="46"/>
      <c r="FZ1070" s="46"/>
      <c r="GA1070" s="46"/>
      <c r="GB1070" s="46"/>
      <c r="GC1070" s="46"/>
      <c r="GD1070" s="46"/>
      <c r="GE1070" s="46"/>
      <c r="GF1070" s="46"/>
      <c r="GG1070" s="46"/>
      <c r="GH1070" s="46"/>
      <c r="GI1070" s="46"/>
      <c r="GJ1070" s="46"/>
      <c r="GK1070" s="46"/>
      <c r="GL1070" s="46"/>
      <c r="GM1070" s="46"/>
      <c r="GN1070" s="46"/>
      <c r="GO1070" s="46"/>
      <c r="GP1070" s="46"/>
      <c r="GQ1070" s="46"/>
      <c r="GR1070" s="46"/>
      <c r="GS1070" s="46"/>
      <c r="GT1070" s="46"/>
      <c r="GU1070" s="46"/>
      <c r="GV1070" s="46"/>
      <c r="GW1070" s="46"/>
      <c r="GX1070" s="46"/>
      <c r="GY1070" s="46"/>
      <c r="GZ1070" s="46"/>
      <c r="HA1070" s="46"/>
      <c r="HB1070" s="46"/>
      <c r="HC1070" s="46"/>
      <c r="HD1070" s="46"/>
      <c r="HE1070" s="46"/>
      <c r="HF1070" s="46"/>
    </row>
    <row r="1071" spans="1:4" ht="11.25">
      <c r="A1071" s="38" t="s">
        <v>1000</v>
      </c>
      <c r="B1071" s="36" t="s">
        <v>539</v>
      </c>
      <c r="C1071" s="36" t="s">
        <v>540</v>
      </c>
      <c r="D1071" s="37">
        <f>SUM(D1072:D1075)</f>
        <v>8581308</v>
      </c>
    </row>
    <row r="1072" spans="1:4" ht="11.25">
      <c r="A1072" s="38" t="s">
        <v>1000</v>
      </c>
      <c r="B1072" s="39">
        <v>3100345</v>
      </c>
      <c r="C1072" s="39" t="s">
        <v>541</v>
      </c>
      <c r="D1072" s="41">
        <v>479803</v>
      </c>
    </row>
    <row r="1073" spans="1:4" ht="22.5">
      <c r="A1073" s="38" t="s">
        <v>1000</v>
      </c>
      <c r="B1073" s="39">
        <v>3100347</v>
      </c>
      <c r="C1073" s="39" t="s">
        <v>542</v>
      </c>
      <c r="D1073" s="41">
        <v>604159</v>
      </c>
    </row>
    <row r="1074" spans="1:4" ht="22.5">
      <c r="A1074" s="38" t="s">
        <v>1000</v>
      </c>
      <c r="B1074" s="39">
        <v>3100348</v>
      </c>
      <c r="C1074" s="39" t="s">
        <v>543</v>
      </c>
      <c r="D1074" s="41">
        <v>7487016</v>
      </c>
    </row>
    <row r="1075" spans="1:4" ht="22.5">
      <c r="A1075" s="38" t="s">
        <v>1000</v>
      </c>
      <c r="B1075" s="39">
        <v>3100365</v>
      </c>
      <c r="C1075" s="39" t="s">
        <v>544</v>
      </c>
      <c r="D1075" s="41">
        <v>10330</v>
      </c>
    </row>
    <row r="1076" spans="1:4" ht="11.25">
      <c r="A1076" s="38" t="s">
        <v>1000</v>
      </c>
      <c r="B1076" s="36" t="s">
        <v>545</v>
      </c>
      <c r="C1076" s="36" t="s">
        <v>546</v>
      </c>
      <c r="D1076" s="37">
        <f>SUM(D1077:D1081)-D1082</f>
        <v>37800371</v>
      </c>
    </row>
    <row r="1077" spans="1:4" ht="11.25">
      <c r="A1077" s="38" t="s">
        <v>1000</v>
      </c>
      <c r="B1077" s="39">
        <v>3100305</v>
      </c>
      <c r="C1077" s="39" t="s">
        <v>296</v>
      </c>
      <c r="D1077" s="41">
        <v>1524567</v>
      </c>
    </row>
    <row r="1078" spans="1:4" ht="11.25">
      <c r="A1078" s="38" t="s">
        <v>1000</v>
      </c>
      <c r="B1078" s="39">
        <v>3100306</v>
      </c>
      <c r="C1078" s="39" t="s">
        <v>297</v>
      </c>
      <c r="D1078" s="41">
        <v>35383412</v>
      </c>
    </row>
    <row r="1079" spans="1:4" ht="22.5">
      <c r="A1079" s="38" t="s">
        <v>1000</v>
      </c>
      <c r="B1079" s="39">
        <v>3100363</v>
      </c>
      <c r="C1079" s="39" t="s">
        <v>298</v>
      </c>
      <c r="D1079" s="41">
        <v>536660</v>
      </c>
    </row>
    <row r="1080" spans="1:4" ht="22.5">
      <c r="A1080" s="38" t="s">
        <v>1000</v>
      </c>
      <c r="B1080" s="39">
        <v>3100364</v>
      </c>
      <c r="C1080" s="39" t="s">
        <v>299</v>
      </c>
      <c r="D1080" s="41">
        <v>355732</v>
      </c>
    </row>
    <row r="1081" spans="1:4" ht="11.25">
      <c r="A1081" s="43"/>
      <c r="B1081" s="35" t="s">
        <v>942</v>
      </c>
      <c r="C1081" s="43"/>
      <c r="D1081" s="43"/>
    </row>
    <row r="1082" spans="1:4" ht="22.5">
      <c r="A1082" s="38" t="s">
        <v>1001</v>
      </c>
      <c r="B1082" s="51">
        <v>4500252</v>
      </c>
      <c r="C1082" s="39" t="s">
        <v>300</v>
      </c>
      <c r="D1082" s="41">
        <v>0</v>
      </c>
    </row>
    <row r="1083" spans="1:4" ht="11.25">
      <c r="A1083" s="38" t="s">
        <v>1000</v>
      </c>
      <c r="B1083" s="36" t="s">
        <v>301</v>
      </c>
      <c r="C1083" s="36" t="s">
        <v>302</v>
      </c>
      <c r="D1083" s="37">
        <f>SUM(D1084:D1087)-D1088</f>
        <v>106718360</v>
      </c>
    </row>
    <row r="1084" spans="1:4" ht="11.25">
      <c r="A1084" s="38" t="s">
        <v>1000</v>
      </c>
      <c r="B1084" s="39">
        <v>3100315</v>
      </c>
      <c r="C1084" s="39" t="s">
        <v>303</v>
      </c>
      <c r="D1084" s="41">
        <v>4236257</v>
      </c>
    </row>
    <row r="1085" spans="1:4" ht="11.25">
      <c r="A1085" s="38" t="s">
        <v>1000</v>
      </c>
      <c r="B1085" s="39">
        <v>3100316</v>
      </c>
      <c r="C1085" s="39" t="s">
        <v>304</v>
      </c>
      <c r="D1085" s="41">
        <v>97368893</v>
      </c>
    </row>
    <row r="1086" spans="1:4" ht="11.25">
      <c r="A1086" s="38" t="s">
        <v>1000</v>
      </c>
      <c r="B1086" s="39">
        <v>3100361</v>
      </c>
      <c r="C1086" s="39" t="s">
        <v>305</v>
      </c>
      <c r="D1086" s="41">
        <v>3552979</v>
      </c>
    </row>
    <row r="1087" spans="1:215" s="46" customFormat="1" ht="22.5">
      <c r="A1087" s="38" t="s">
        <v>1000</v>
      </c>
      <c r="B1087" s="39">
        <v>3100362</v>
      </c>
      <c r="C1087" s="39" t="s">
        <v>306</v>
      </c>
      <c r="D1087" s="41">
        <v>1560231</v>
      </c>
      <c r="HG1087" s="50"/>
    </row>
    <row r="1088" spans="1:4" ht="22.5">
      <c r="A1088" s="38" t="s">
        <v>1001</v>
      </c>
      <c r="B1088" s="51">
        <v>4500251</v>
      </c>
      <c r="C1088" s="39" t="s">
        <v>307</v>
      </c>
      <c r="D1088" s="41">
        <v>0</v>
      </c>
    </row>
    <row r="1089" spans="1:4" ht="11.25">
      <c r="A1089" s="43"/>
      <c r="B1089" s="35" t="s">
        <v>942</v>
      </c>
      <c r="C1089" s="43"/>
      <c r="D1089" s="43"/>
    </row>
    <row r="1090" spans="1:4" ht="11.25">
      <c r="A1090" s="38" t="s">
        <v>1000</v>
      </c>
      <c r="B1090" s="39">
        <v>3100350</v>
      </c>
      <c r="C1090" s="39" t="s">
        <v>308</v>
      </c>
      <c r="D1090" s="41">
        <v>24322</v>
      </c>
    </row>
    <row r="1091" spans="1:4" ht="22.5">
      <c r="A1091" s="38" t="s">
        <v>1000</v>
      </c>
      <c r="B1091" s="39">
        <v>3100377</v>
      </c>
      <c r="C1091" s="39" t="s">
        <v>314</v>
      </c>
      <c r="D1091" s="41">
        <v>426366</v>
      </c>
    </row>
    <row r="1092" spans="1:4" ht="11.25">
      <c r="A1092" s="35">
        <v>60</v>
      </c>
      <c r="B1092" s="36" t="s">
        <v>315</v>
      </c>
      <c r="C1092" s="35" t="s">
        <v>316</v>
      </c>
      <c r="D1092" s="37">
        <f>SUM(D1093:D1102)</f>
        <v>855300</v>
      </c>
    </row>
    <row r="1093" spans="1:4" ht="11.25">
      <c r="A1093" s="38" t="s">
        <v>1000</v>
      </c>
      <c r="B1093" s="39">
        <v>3101201</v>
      </c>
      <c r="C1093" s="39" t="s">
        <v>317</v>
      </c>
      <c r="D1093" s="41">
        <v>0</v>
      </c>
    </row>
    <row r="1094" spans="1:4" ht="11.25">
      <c r="A1094" s="38" t="s">
        <v>1000</v>
      </c>
      <c r="B1094" s="39">
        <v>3101202</v>
      </c>
      <c r="C1094" s="39" t="s">
        <v>318</v>
      </c>
      <c r="D1094" s="41">
        <v>0</v>
      </c>
    </row>
    <row r="1095" spans="1:4" ht="11.25">
      <c r="A1095" s="38" t="s">
        <v>1000</v>
      </c>
      <c r="B1095" s="39">
        <v>3101203</v>
      </c>
      <c r="C1095" s="39" t="s">
        <v>1007</v>
      </c>
      <c r="D1095" s="41">
        <v>259966</v>
      </c>
    </row>
    <row r="1096" spans="1:4" ht="11.25">
      <c r="A1096" s="38" t="s">
        <v>1000</v>
      </c>
      <c r="B1096" s="39">
        <v>3101204</v>
      </c>
      <c r="C1096" s="39" t="s">
        <v>1008</v>
      </c>
      <c r="D1096" s="41">
        <v>574928</v>
      </c>
    </row>
    <row r="1097" spans="1:4" ht="11.25">
      <c r="A1097" s="38" t="s">
        <v>1000</v>
      </c>
      <c r="B1097" s="39">
        <v>3101205</v>
      </c>
      <c r="C1097" s="39" t="s">
        <v>1009</v>
      </c>
      <c r="D1097" s="41">
        <v>0</v>
      </c>
    </row>
    <row r="1098" spans="1:4" ht="22.5">
      <c r="A1098" s="38" t="s">
        <v>1000</v>
      </c>
      <c r="B1098" s="39">
        <v>3101211</v>
      </c>
      <c r="C1098" s="39" t="s">
        <v>1010</v>
      </c>
      <c r="D1098" s="41">
        <v>0</v>
      </c>
    </row>
    <row r="1099" spans="1:4" ht="22.5">
      <c r="A1099" s="38" t="s">
        <v>1000</v>
      </c>
      <c r="B1099" s="39">
        <v>3101212</v>
      </c>
      <c r="C1099" s="39" t="s">
        <v>1011</v>
      </c>
      <c r="D1099" s="41">
        <v>0</v>
      </c>
    </row>
    <row r="1100" spans="1:4" ht="22.5">
      <c r="A1100" s="38" t="s">
        <v>1000</v>
      </c>
      <c r="B1100" s="39">
        <v>3101213</v>
      </c>
      <c r="C1100" s="39" t="s">
        <v>856</v>
      </c>
      <c r="D1100" s="41">
        <v>20406</v>
      </c>
    </row>
    <row r="1101" spans="1:4" ht="22.5">
      <c r="A1101" s="38" t="s">
        <v>1000</v>
      </c>
      <c r="B1101" s="39">
        <v>3101214</v>
      </c>
      <c r="C1101" s="39" t="s">
        <v>857</v>
      </c>
      <c r="D1101" s="41">
        <v>0</v>
      </c>
    </row>
    <row r="1102" spans="1:4" ht="22.5">
      <c r="A1102" s="38" t="s">
        <v>1000</v>
      </c>
      <c r="B1102" s="39">
        <v>3101215</v>
      </c>
      <c r="C1102" s="39" t="s">
        <v>858</v>
      </c>
      <c r="D1102" s="41">
        <v>0</v>
      </c>
    </row>
    <row r="1103" spans="1:4" ht="11.25">
      <c r="A1103" s="35">
        <v>61</v>
      </c>
      <c r="B1103" s="36" t="s">
        <v>859</v>
      </c>
      <c r="C1103" s="35" t="s">
        <v>860</v>
      </c>
      <c r="D1103" s="37">
        <f>D1104+D1106</f>
        <v>5627573</v>
      </c>
    </row>
    <row r="1104" spans="1:4" ht="21">
      <c r="A1104" s="35" t="s">
        <v>999</v>
      </c>
      <c r="B1104" s="36" t="s">
        <v>861</v>
      </c>
      <c r="C1104" s="36" t="s">
        <v>862</v>
      </c>
      <c r="D1104" s="37">
        <f>D1105</f>
        <v>254561</v>
      </c>
    </row>
    <row r="1105" spans="1:4" ht="11.25">
      <c r="A1105" s="38" t="s">
        <v>1000</v>
      </c>
      <c r="B1105" s="39">
        <v>3101321</v>
      </c>
      <c r="C1105" s="39" t="s">
        <v>863</v>
      </c>
      <c r="D1105" s="41">
        <v>254561</v>
      </c>
    </row>
    <row r="1106" spans="1:4" ht="11.25">
      <c r="A1106" s="38" t="s">
        <v>1000</v>
      </c>
      <c r="B1106" s="36" t="s">
        <v>864</v>
      </c>
      <c r="C1106" s="36" t="s">
        <v>865</v>
      </c>
      <c r="D1106" s="37">
        <f>SUM(D1107:D1108)</f>
        <v>5373012</v>
      </c>
    </row>
    <row r="1107" spans="1:4" ht="11.25">
      <c r="A1107" s="38" t="s">
        <v>1000</v>
      </c>
      <c r="B1107" s="39">
        <v>3101301</v>
      </c>
      <c r="C1107" s="39" t="s">
        <v>866</v>
      </c>
      <c r="D1107" s="41">
        <v>5174036</v>
      </c>
    </row>
    <row r="1108" spans="1:4" ht="22.5">
      <c r="A1108" s="38" t="s">
        <v>1000</v>
      </c>
      <c r="B1108" s="39">
        <v>3101311</v>
      </c>
      <c r="C1108" s="39" t="s">
        <v>547</v>
      </c>
      <c r="D1108" s="41">
        <v>198976</v>
      </c>
    </row>
    <row r="1109" spans="1:214" ht="11.25">
      <c r="A1109" s="35">
        <v>62</v>
      </c>
      <c r="B1109" s="36" t="s">
        <v>548</v>
      </c>
      <c r="C1109" s="35" t="s">
        <v>549</v>
      </c>
      <c r="D1109" s="37">
        <f>SUM(D1110:D1122)</f>
        <v>8945549</v>
      </c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  <c r="AA1109" s="46"/>
      <c r="AB1109" s="46"/>
      <c r="AC1109" s="46"/>
      <c r="AD1109" s="46"/>
      <c r="AE1109" s="46"/>
      <c r="AF1109" s="46"/>
      <c r="AG1109" s="46"/>
      <c r="AH1109" s="46"/>
      <c r="AI1109" s="46"/>
      <c r="AJ1109" s="46"/>
      <c r="AK1109" s="46"/>
      <c r="AL1109" s="46"/>
      <c r="AM1109" s="46"/>
      <c r="AN1109" s="46"/>
      <c r="AO1109" s="46"/>
      <c r="AP1109" s="46"/>
      <c r="AQ1109" s="46"/>
      <c r="AR1109" s="46"/>
      <c r="AS1109" s="46"/>
      <c r="AT1109" s="46"/>
      <c r="AU1109" s="46"/>
      <c r="AV1109" s="46"/>
      <c r="AW1109" s="46"/>
      <c r="AX1109" s="46"/>
      <c r="AY1109" s="46"/>
      <c r="AZ1109" s="46"/>
      <c r="BA1109" s="46"/>
      <c r="BB1109" s="46"/>
      <c r="BC1109" s="46"/>
      <c r="BD1109" s="46"/>
      <c r="BE1109" s="46"/>
      <c r="BF1109" s="46"/>
      <c r="BG1109" s="46"/>
      <c r="BH1109" s="46"/>
      <c r="BI1109" s="46"/>
      <c r="BJ1109" s="46"/>
      <c r="BK1109" s="46"/>
      <c r="BL1109" s="46"/>
      <c r="BM1109" s="46"/>
      <c r="BN1109" s="46"/>
      <c r="BO1109" s="46"/>
      <c r="BP1109" s="46"/>
      <c r="BQ1109" s="46"/>
      <c r="BR1109" s="46"/>
      <c r="BS1109" s="46"/>
      <c r="BT1109" s="46"/>
      <c r="BU1109" s="46"/>
      <c r="BV1109" s="46"/>
      <c r="BW1109" s="46"/>
      <c r="BX1109" s="46"/>
      <c r="BY1109" s="46"/>
      <c r="BZ1109" s="46"/>
      <c r="CA1109" s="46"/>
      <c r="CB1109" s="46"/>
      <c r="CC1109" s="46"/>
      <c r="CD1109" s="46"/>
      <c r="CE1109" s="46"/>
      <c r="CF1109" s="46"/>
      <c r="CG1109" s="46"/>
      <c r="CH1109" s="46"/>
      <c r="CI1109" s="46"/>
      <c r="CJ1109" s="46"/>
      <c r="CK1109" s="46"/>
      <c r="CL1109" s="46"/>
      <c r="CM1109" s="46"/>
      <c r="CN1109" s="46"/>
      <c r="CO1109" s="46"/>
      <c r="CP1109" s="46"/>
      <c r="CQ1109" s="46"/>
      <c r="CR1109" s="46"/>
      <c r="CS1109" s="46"/>
      <c r="CT1109" s="46"/>
      <c r="CU1109" s="46"/>
      <c r="CV1109" s="46"/>
      <c r="CW1109" s="46"/>
      <c r="CX1109" s="46"/>
      <c r="CY1109" s="46"/>
      <c r="CZ1109" s="46"/>
      <c r="DA1109" s="46"/>
      <c r="DB1109" s="46"/>
      <c r="DC1109" s="46"/>
      <c r="DD1109" s="46"/>
      <c r="DE1109" s="46"/>
      <c r="DF1109" s="46"/>
      <c r="DG1109" s="46"/>
      <c r="DH1109" s="46"/>
      <c r="DI1109" s="46"/>
      <c r="DJ1109" s="46"/>
      <c r="DK1109" s="46"/>
      <c r="DL1109" s="46"/>
      <c r="DM1109" s="46"/>
      <c r="DN1109" s="46"/>
      <c r="DO1109" s="46"/>
      <c r="DP1109" s="46"/>
      <c r="DQ1109" s="46"/>
      <c r="DR1109" s="46"/>
      <c r="DS1109" s="46"/>
      <c r="DT1109" s="46"/>
      <c r="DU1109" s="46"/>
      <c r="DV1109" s="46"/>
      <c r="DW1109" s="46"/>
      <c r="DX1109" s="46"/>
      <c r="DY1109" s="46"/>
      <c r="DZ1109" s="46"/>
      <c r="EA1109" s="46"/>
      <c r="EB1109" s="46"/>
      <c r="EC1109" s="46"/>
      <c r="ED1109" s="46"/>
      <c r="EE1109" s="46"/>
      <c r="EF1109" s="46"/>
      <c r="EG1109" s="46"/>
      <c r="EH1109" s="46"/>
      <c r="EI1109" s="46"/>
      <c r="EJ1109" s="46"/>
      <c r="EK1109" s="46"/>
      <c r="EL1109" s="46"/>
      <c r="EM1109" s="46"/>
      <c r="EN1109" s="46"/>
      <c r="EO1109" s="46"/>
      <c r="EP1109" s="46"/>
      <c r="EQ1109" s="46"/>
      <c r="ER1109" s="46"/>
      <c r="ES1109" s="46"/>
      <c r="ET1109" s="46"/>
      <c r="EU1109" s="46"/>
      <c r="EV1109" s="46"/>
      <c r="EW1109" s="46"/>
      <c r="EX1109" s="46"/>
      <c r="EY1109" s="46"/>
      <c r="EZ1109" s="46"/>
      <c r="FA1109" s="46"/>
      <c r="FB1109" s="46"/>
      <c r="FC1109" s="46"/>
      <c r="FD1109" s="46"/>
      <c r="FE1109" s="46"/>
      <c r="FF1109" s="46"/>
      <c r="FG1109" s="46"/>
      <c r="FH1109" s="46"/>
      <c r="FI1109" s="46"/>
      <c r="FJ1109" s="46"/>
      <c r="FK1109" s="46"/>
      <c r="FL1109" s="46"/>
      <c r="FM1109" s="46"/>
      <c r="FN1109" s="46"/>
      <c r="FO1109" s="46"/>
      <c r="FP1109" s="46"/>
      <c r="FQ1109" s="46"/>
      <c r="FR1109" s="46"/>
      <c r="FS1109" s="46"/>
      <c r="FT1109" s="46"/>
      <c r="FU1109" s="46"/>
      <c r="FV1109" s="46"/>
      <c r="FW1109" s="46"/>
      <c r="FX1109" s="46"/>
      <c r="FY1109" s="46"/>
      <c r="FZ1109" s="46"/>
      <c r="GA1109" s="46"/>
      <c r="GB1109" s="46"/>
      <c r="GC1109" s="46"/>
      <c r="GD1109" s="46"/>
      <c r="GE1109" s="46"/>
      <c r="GF1109" s="46"/>
      <c r="GG1109" s="46"/>
      <c r="GH1109" s="46"/>
      <c r="GI1109" s="46"/>
      <c r="GJ1109" s="46"/>
      <c r="GK1109" s="46"/>
      <c r="GL1109" s="46"/>
      <c r="GM1109" s="46"/>
      <c r="GN1109" s="46"/>
      <c r="GO1109" s="46"/>
      <c r="GP1109" s="46"/>
      <c r="GQ1109" s="46"/>
      <c r="GR1109" s="46"/>
      <c r="GS1109" s="46"/>
      <c r="GT1109" s="46"/>
      <c r="GU1109" s="46"/>
      <c r="GV1109" s="46"/>
      <c r="GW1109" s="46"/>
      <c r="GX1109" s="46"/>
      <c r="GY1109" s="46"/>
      <c r="GZ1109" s="46"/>
      <c r="HA1109" s="46"/>
      <c r="HB1109" s="46"/>
      <c r="HC1109" s="46"/>
      <c r="HD1109" s="46"/>
      <c r="HE1109" s="46"/>
      <c r="HF1109" s="46"/>
    </row>
    <row r="1110" spans="1:214" ht="11.25">
      <c r="A1110" s="38" t="s">
        <v>1000</v>
      </c>
      <c r="B1110" s="39">
        <v>3101302</v>
      </c>
      <c r="C1110" s="39" t="s">
        <v>550</v>
      </c>
      <c r="D1110" s="41">
        <v>816761</v>
      </c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  <c r="AA1110" s="46"/>
      <c r="AB1110" s="46"/>
      <c r="AC1110" s="46"/>
      <c r="AD1110" s="46"/>
      <c r="AE1110" s="46"/>
      <c r="AF1110" s="46"/>
      <c r="AG1110" s="46"/>
      <c r="AH1110" s="46"/>
      <c r="AI1110" s="46"/>
      <c r="AJ1110" s="46"/>
      <c r="AK1110" s="46"/>
      <c r="AL1110" s="46"/>
      <c r="AM1110" s="46"/>
      <c r="AN1110" s="46"/>
      <c r="AO1110" s="46"/>
      <c r="AP1110" s="46"/>
      <c r="AQ1110" s="46"/>
      <c r="AR1110" s="46"/>
      <c r="AS1110" s="46"/>
      <c r="AT1110" s="46"/>
      <c r="AU1110" s="46"/>
      <c r="AV1110" s="46"/>
      <c r="AW1110" s="46"/>
      <c r="AX1110" s="46"/>
      <c r="AY1110" s="46"/>
      <c r="AZ1110" s="46"/>
      <c r="BA1110" s="46"/>
      <c r="BB1110" s="46"/>
      <c r="BC1110" s="46"/>
      <c r="BD1110" s="46"/>
      <c r="BE1110" s="46"/>
      <c r="BF1110" s="46"/>
      <c r="BG1110" s="46"/>
      <c r="BH1110" s="46"/>
      <c r="BI1110" s="46"/>
      <c r="BJ1110" s="46"/>
      <c r="BK1110" s="46"/>
      <c r="BL1110" s="46"/>
      <c r="BM1110" s="46"/>
      <c r="BN1110" s="46"/>
      <c r="BO1110" s="46"/>
      <c r="BP1110" s="46"/>
      <c r="BQ1110" s="46"/>
      <c r="BR1110" s="46"/>
      <c r="BS1110" s="46"/>
      <c r="BT1110" s="46"/>
      <c r="BU1110" s="46"/>
      <c r="BV1110" s="46"/>
      <c r="BW1110" s="46"/>
      <c r="BX1110" s="46"/>
      <c r="BY1110" s="46"/>
      <c r="BZ1110" s="46"/>
      <c r="CA1110" s="46"/>
      <c r="CB1110" s="46"/>
      <c r="CC1110" s="46"/>
      <c r="CD1110" s="46"/>
      <c r="CE1110" s="46"/>
      <c r="CF1110" s="46"/>
      <c r="CG1110" s="46"/>
      <c r="CH1110" s="46"/>
      <c r="CI1110" s="46"/>
      <c r="CJ1110" s="46"/>
      <c r="CK1110" s="46"/>
      <c r="CL1110" s="46"/>
      <c r="CM1110" s="46"/>
      <c r="CN1110" s="46"/>
      <c r="CO1110" s="46"/>
      <c r="CP1110" s="46"/>
      <c r="CQ1110" s="46"/>
      <c r="CR1110" s="46"/>
      <c r="CS1110" s="46"/>
      <c r="CT1110" s="46"/>
      <c r="CU1110" s="46"/>
      <c r="CV1110" s="46"/>
      <c r="CW1110" s="46"/>
      <c r="CX1110" s="46"/>
      <c r="CY1110" s="46"/>
      <c r="CZ1110" s="46"/>
      <c r="DA1110" s="46"/>
      <c r="DB1110" s="46"/>
      <c r="DC1110" s="46"/>
      <c r="DD1110" s="46"/>
      <c r="DE1110" s="46"/>
      <c r="DF1110" s="46"/>
      <c r="DG1110" s="46"/>
      <c r="DH1110" s="46"/>
      <c r="DI1110" s="46"/>
      <c r="DJ1110" s="46"/>
      <c r="DK1110" s="46"/>
      <c r="DL1110" s="46"/>
      <c r="DM1110" s="46"/>
      <c r="DN1110" s="46"/>
      <c r="DO1110" s="46"/>
      <c r="DP1110" s="46"/>
      <c r="DQ1110" s="46"/>
      <c r="DR1110" s="46"/>
      <c r="DS1110" s="46"/>
      <c r="DT1110" s="46"/>
      <c r="DU1110" s="46"/>
      <c r="DV1110" s="46"/>
      <c r="DW1110" s="46"/>
      <c r="DX1110" s="46"/>
      <c r="DY1110" s="46"/>
      <c r="DZ1110" s="46"/>
      <c r="EA1110" s="46"/>
      <c r="EB1110" s="46"/>
      <c r="EC1110" s="46"/>
      <c r="ED1110" s="46"/>
      <c r="EE1110" s="46"/>
      <c r="EF1110" s="46"/>
      <c r="EG1110" s="46"/>
      <c r="EH1110" s="46"/>
      <c r="EI1110" s="46"/>
      <c r="EJ1110" s="46"/>
      <c r="EK1110" s="46"/>
      <c r="EL1110" s="46"/>
      <c r="EM1110" s="46"/>
      <c r="EN1110" s="46"/>
      <c r="EO1110" s="46"/>
      <c r="EP1110" s="46"/>
      <c r="EQ1110" s="46"/>
      <c r="ER1110" s="46"/>
      <c r="ES1110" s="46"/>
      <c r="ET1110" s="46"/>
      <c r="EU1110" s="46"/>
      <c r="EV1110" s="46"/>
      <c r="EW1110" s="46"/>
      <c r="EX1110" s="46"/>
      <c r="EY1110" s="46"/>
      <c r="EZ1110" s="46"/>
      <c r="FA1110" s="46"/>
      <c r="FB1110" s="46"/>
      <c r="FC1110" s="46"/>
      <c r="FD1110" s="46"/>
      <c r="FE1110" s="46"/>
      <c r="FF1110" s="46"/>
      <c r="FG1110" s="46"/>
      <c r="FH1110" s="46"/>
      <c r="FI1110" s="46"/>
      <c r="FJ1110" s="46"/>
      <c r="FK1110" s="46"/>
      <c r="FL1110" s="46"/>
      <c r="FM1110" s="46"/>
      <c r="FN1110" s="46"/>
      <c r="FO1110" s="46"/>
      <c r="FP1110" s="46"/>
      <c r="FQ1110" s="46"/>
      <c r="FR1110" s="46"/>
      <c r="FS1110" s="46"/>
      <c r="FT1110" s="46"/>
      <c r="FU1110" s="46"/>
      <c r="FV1110" s="46"/>
      <c r="FW1110" s="46"/>
      <c r="FX1110" s="46"/>
      <c r="FY1110" s="46"/>
      <c r="FZ1110" s="46"/>
      <c r="GA1110" s="46"/>
      <c r="GB1110" s="46"/>
      <c r="GC1110" s="46"/>
      <c r="GD1110" s="46"/>
      <c r="GE1110" s="46"/>
      <c r="GF1110" s="46"/>
      <c r="GG1110" s="46"/>
      <c r="GH1110" s="46"/>
      <c r="GI1110" s="46"/>
      <c r="GJ1110" s="46"/>
      <c r="GK1110" s="46"/>
      <c r="GL1110" s="46"/>
      <c r="GM1110" s="46"/>
      <c r="GN1110" s="46"/>
      <c r="GO1110" s="46"/>
      <c r="GP1110" s="46"/>
      <c r="GQ1110" s="46"/>
      <c r="GR1110" s="46"/>
      <c r="GS1110" s="46"/>
      <c r="GT1110" s="46"/>
      <c r="GU1110" s="46"/>
      <c r="GV1110" s="46"/>
      <c r="GW1110" s="46"/>
      <c r="GX1110" s="46"/>
      <c r="GY1110" s="46"/>
      <c r="GZ1110" s="46"/>
      <c r="HA1110" s="46"/>
      <c r="HB1110" s="46"/>
      <c r="HC1110" s="46"/>
      <c r="HD1110" s="46"/>
      <c r="HE1110" s="46"/>
      <c r="HF1110" s="46"/>
    </row>
    <row r="1111" spans="1:214" ht="11.25">
      <c r="A1111" s="38" t="s">
        <v>1000</v>
      </c>
      <c r="B1111" s="39">
        <v>3101303</v>
      </c>
      <c r="C1111" s="39" t="s">
        <v>551</v>
      </c>
      <c r="D1111" s="41">
        <v>6007586</v>
      </c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  <c r="AA1111" s="46"/>
      <c r="AB1111" s="46"/>
      <c r="AC1111" s="46"/>
      <c r="AD1111" s="46"/>
      <c r="AE1111" s="46"/>
      <c r="AF1111" s="46"/>
      <c r="AG1111" s="46"/>
      <c r="AH1111" s="46"/>
      <c r="AI1111" s="46"/>
      <c r="AJ1111" s="46"/>
      <c r="AK1111" s="46"/>
      <c r="AL1111" s="46"/>
      <c r="AM1111" s="46"/>
      <c r="AN1111" s="46"/>
      <c r="AO1111" s="46"/>
      <c r="AP1111" s="46"/>
      <c r="AQ1111" s="46"/>
      <c r="AR1111" s="46"/>
      <c r="AS1111" s="46"/>
      <c r="AT1111" s="46"/>
      <c r="AU1111" s="46"/>
      <c r="AV1111" s="46"/>
      <c r="AW1111" s="46"/>
      <c r="AX1111" s="46"/>
      <c r="AY1111" s="46"/>
      <c r="AZ1111" s="46"/>
      <c r="BA1111" s="46"/>
      <c r="BB1111" s="46"/>
      <c r="BC1111" s="46"/>
      <c r="BD1111" s="46"/>
      <c r="BE1111" s="46"/>
      <c r="BF1111" s="46"/>
      <c r="BG1111" s="46"/>
      <c r="BH1111" s="46"/>
      <c r="BI1111" s="46"/>
      <c r="BJ1111" s="46"/>
      <c r="BK1111" s="46"/>
      <c r="BL1111" s="46"/>
      <c r="BM1111" s="46"/>
      <c r="BN1111" s="46"/>
      <c r="BO1111" s="46"/>
      <c r="BP1111" s="46"/>
      <c r="BQ1111" s="46"/>
      <c r="BR1111" s="46"/>
      <c r="BS1111" s="46"/>
      <c r="BT1111" s="46"/>
      <c r="BU1111" s="46"/>
      <c r="BV1111" s="46"/>
      <c r="BW1111" s="46"/>
      <c r="BX1111" s="46"/>
      <c r="BY1111" s="46"/>
      <c r="BZ1111" s="46"/>
      <c r="CA1111" s="46"/>
      <c r="CB1111" s="46"/>
      <c r="CC1111" s="46"/>
      <c r="CD1111" s="46"/>
      <c r="CE1111" s="46"/>
      <c r="CF1111" s="46"/>
      <c r="CG1111" s="46"/>
      <c r="CH1111" s="46"/>
      <c r="CI1111" s="46"/>
      <c r="CJ1111" s="46"/>
      <c r="CK1111" s="46"/>
      <c r="CL1111" s="46"/>
      <c r="CM1111" s="46"/>
      <c r="CN1111" s="46"/>
      <c r="CO1111" s="46"/>
      <c r="CP1111" s="46"/>
      <c r="CQ1111" s="46"/>
      <c r="CR1111" s="46"/>
      <c r="CS1111" s="46"/>
      <c r="CT1111" s="46"/>
      <c r="CU1111" s="46"/>
      <c r="CV1111" s="46"/>
      <c r="CW1111" s="46"/>
      <c r="CX1111" s="46"/>
      <c r="CY1111" s="46"/>
      <c r="CZ1111" s="46"/>
      <c r="DA1111" s="46"/>
      <c r="DB1111" s="46"/>
      <c r="DC1111" s="46"/>
      <c r="DD1111" s="46"/>
      <c r="DE1111" s="46"/>
      <c r="DF1111" s="46"/>
      <c r="DG1111" s="46"/>
      <c r="DH1111" s="46"/>
      <c r="DI1111" s="46"/>
      <c r="DJ1111" s="46"/>
      <c r="DK1111" s="46"/>
      <c r="DL1111" s="46"/>
      <c r="DM1111" s="46"/>
      <c r="DN1111" s="46"/>
      <c r="DO1111" s="46"/>
      <c r="DP1111" s="46"/>
      <c r="DQ1111" s="46"/>
      <c r="DR1111" s="46"/>
      <c r="DS1111" s="46"/>
      <c r="DT1111" s="46"/>
      <c r="DU1111" s="46"/>
      <c r="DV1111" s="46"/>
      <c r="DW1111" s="46"/>
      <c r="DX1111" s="46"/>
      <c r="DY1111" s="46"/>
      <c r="DZ1111" s="46"/>
      <c r="EA1111" s="46"/>
      <c r="EB1111" s="46"/>
      <c r="EC1111" s="46"/>
      <c r="ED1111" s="46"/>
      <c r="EE1111" s="46"/>
      <c r="EF1111" s="46"/>
      <c r="EG1111" s="46"/>
      <c r="EH1111" s="46"/>
      <c r="EI1111" s="46"/>
      <c r="EJ1111" s="46"/>
      <c r="EK1111" s="46"/>
      <c r="EL1111" s="46"/>
      <c r="EM1111" s="46"/>
      <c r="EN1111" s="46"/>
      <c r="EO1111" s="46"/>
      <c r="EP1111" s="46"/>
      <c r="EQ1111" s="46"/>
      <c r="ER1111" s="46"/>
      <c r="ES1111" s="46"/>
      <c r="ET1111" s="46"/>
      <c r="EU1111" s="46"/>
      <c r="EV1111" s="46"/>
      <c r="EW1111" s="46"/>
      <c r="EX1111" s="46"/>
      <c r="EY1111" s="46"/>
      <c r="EZ1111" s="46"/>
      <c r="FA1111" s="46"/>
      <c r="FB1111" s="46"/>
      <c r="FC1111" s="46"/>
      <c r="FD1111" s="46"/>
      <c r="FE1111" s="46"/>
      <c r="FF1111" s="46"/>
      <c r="FG1111" s="46"/>
      <c r="FH1111" s="46"/>
      <c r="FI1111" s="46"/>
      <c r="FJ1111" s="46"/>
      <c r="FK1111" s="46"/>
      <c r="FL1111" s="46"/>
      <c r="FM1111" s="46"/>
      <c r="FN1111" s="46"/>
      <c r="FO1111" s="46"/>
      <c r="FP1111" s="46"/>
      <c r="FQ1111" s="46"/>
      <c r="FR1111" s="46"/>
      <c r="FS1111" s="46"/>
      <c r="FT1111" s="46"/>
      <c r="FU1111" s="46"/>
      <c r="FV1111" s="46"/>
      <c r="FW1111" s="46"/>
      <c r="FX1111" s="46"/>
      <c r="FY1111" s="46"/>
      <c r="FZ1111" s="46"/>
      <c r="GA1111" s="46"/>
      <c r="GB1111" s="46"/>
      <c r="GC1111" s="46"/>
      <c r="GD1111" s="46"/>
      <c r="GE1111" s="46"/>
      <c r="GF1111" s="46"/>
      <c r="GG1111" s="46"/>
      <c r="GH1111" s="46"/>
      <c r="GI1111" s="46"/>
      <c r="GJ1111" s="46"/>
      <c r="GK1111" s="46"/>
      <c r="GL1111" s="46"/>
      <c r="GM1111" s="46"/>
      <c r="GN1111" s="46"/>
      <c r="GO1111" s="46"/>
      <c r="GP1111" s="46"/>
      <c r="GQ1111" s="46"/>
      <c r="GR1111" s="46"/>
      <c r="GS1111" s="46"/>
      <c r="GT1111" s="46"/>
      <c r="GU1111" s="46"/>
      <c r="GV1111" s="46"/>
      <c r="GW1111" s="46"/>
      <c r="GX1111" s="46"/>
      <c r="GY1111" s="46"/>
      <c r="GZ1111" s="46"/>
      <c r="HA1111" s="46"/>
      <c r="HB1111" s="46"/>
      <c r="HC1111" s="46"/>
      <c r="HD1111" s="46"/>
      <c r="HE1111" s="46"/>
      <c r="HF1111" s="46"/>
    </row>
    <row r="1112" spans="1:214" ht="11.25">
      <c r="A1112" s="38" t="s">
        <v>1000</v>
      </c>
      <c r="B1112" s="39">
        <v>3101304</v>
      </c>
      <c r="C1112" s="39" t="s">
        <v>552</v>
      </c>
      <c r="D1112" s="41">
        <v>533187</v>
      </c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  <c r="AA1112" s="46"/>
      <c r="AB1112" s="46"/>
      <c r="AC1112" s="46"/>
      <c r="AD1112" s="46"/>
      <c r="AE1112" s="46"/>
      <c r="AF1112" s="46"/>
      <c r="AG1112" s="46"/>
      <c r="AH1112" s="46"/>
      <c r="AI1112" s="46"/>
      <c r="AJ1112" s="46"/>
      <c r="AK1112" s="46"/>
      <c r="AL1112" s="46"/>
      <c r="AM1112" s="46"/>
      <c r="AN1112" s="46"/>
      <c r="AO1112" s="46"/>
      <c r="AP1112" s="46"/>
      <c r="AQ1112" s="46"/>
      <c r="AR1112" s="46"/>
      <c r="AS1112" s="46"/>
      <c r="AT1112" s="46"/>
      <c r="AU1112" s="46"/>
      <c r="AV1112" s="46"/>
      <c r="AW1112" s="46"/>
      <c r="AX1112" s="46"/>
      <c r="AY1112" s="46"/>
      <c r="AZ1112" s="46"/>
      <c r="BA1112" s="46"/>
      <c r="BB1112" s="46"/>
      <c r="BC1112" s="46"/>
      <c r="BD1112" s="46"/>
      <c r="BE1112" s="46"/>
      <c r="BF1112" s="46"/>
      <c r="BG1112" s="46"/>
      <c r="BH1112" s="46"/>
      <c r="BI1112" s="46"/>
      <c r="BJ1112" s="46"/>
      <c r="BK1112" s="46"/>
      <c r="BL1112" s="46"/>
      <c r="BM1112" s="46"/>
      <c r="BN1112" s="46"/>
      <c r="BO1112" s="46"/>
      <c r="BP1112" s="46"/>
      <c r="BQ1112" s="46"/>
      <c r="BR1112" s="46"/>
      <c r="BS1112" s="46"/>
      <c r="BT1112" s="46"/>
      <c r="BU1112" s="46"/>
      <c r="BV1112" s="46"/>
      <c r="BW1112" s="46"/>
      <c r="BX1112" s="46"/>
      <c r="BY1112" s="46"/>
      <c r="BZ1112" s="46"/>
      <c r="CA1112" s="46"/>
      <c r="CB1112" s="46"/>
      <c r="CC1112" s="46"/>
      <c r="CD1112" s="46"/>
      <c r="CE1112" s="46"/>
      <c r="CF1112" s="46"/>
      <c r="CG1112" s="46"/>
      <c r="CH1112" s="46"/>
      <c r="CI1112" s="46"/>
      <c r="CJ1112" s="46"/>
      <c r="CK1112" s="46"/>
      <c r="CL1112" s="46"/>
      <c r="CM1112" s="46"/>
      <c r="CN1112" s="46"/>
      <c r="CO1112" s="46"/>
      <c r="CP1112" s="46"/>
      <c r="CQ1112" s="46"/>
      <c r="CR1112" s="46"/>
      <c r="CS1112" s="46"/>
      <c r="CT1112" s="46"/>
      <c r="CU1112" s="46"/>
      <c r="CV1112" s="46"/>
      <c r="CW1112" s="46"/>
      <c r="CX1112" s="46"/>
      <c r="CY1112" s="46"/>
      <c r="CZ1112" s="46"/>
      <c r="DA1112" s="46"/>
      <c r="DB1112" s="46"/>
      <c r="DC1112" s="46"/>
      <c r="DD1112" s="46"/>
      <c r="DE1112" s="46"/>
      <c r="DF1112" s="46"/>
      <c r="DG1112" s="46"/>
      <c r="DH1112" s="46"/>
      <c r="DI1112" s="46"/>
      <c r="DJ1112" s="46"/>
      <c r="DK1112" s="46"/>
      <c r="DL1112" s="46"/>
      <c r="DM1112" s="46"/>
      <c r="DN1112" s="46"/>
      <c r="DO1112" s="46"/>
      <c r="DP1112" s="46"/>
      <c r="DQ1112" s="46"/>
      <c r="DR1112" s="46"/>
      <c r="DS1112" s="46"/>
      <c r="DT1112" s="46"/>
      <c r="DU1112" s="46"/>
      <c r="DV1112" s="46"/>
      <c r="DW1112" s="46"/>
      <c r="DX1112" s="46"/>
      <c r="DY1112" s="46"/>
      <c r="DZ1112" s="46"/>
      <c r="EA1112" s="46"/>
      <c r="EB1112" s="46"/>
      <c r="EC1112" s="46"/>
      <c r="ED1112" s="46"/>
      <c r="EE1112" s="46"/>
      <c r="EF1112" s="46"/>
      <c r="EG1112" s="46"/>
      <c r="EH1112" s="46"/>
      <c r="EI1112" s="46"/>
      <c r="EJ1112" s="46"/>
      <c r="EK1112" s="46"/>
      <c r="EL1112" s="46"/>
      <c r="EM1112" s="46"/>
      <c r="EN1112" s="46"/>
      <c r="EO1112" s="46"/>
      <c r="EP1112" s="46"/>
      <c r="EQ1112" s="46"/>
      <c r="ER1112" s="46"/>
      <c r="ES1112" s="46"/>
      <c r="ET1112" s="46"/>
      <c r="EU1112" s="46"/>
      <c r="EV1112" s="46"/>
      <c r="EW1112" s="46"/>
      <c r="EX1112" s="46"/>
      <c r="EY1112" s="46"/>
      <c r="EZ1112" s="46"/>
      <c r="FA1112" s="46"/>
      <c r="FB1112" s="46"/>
      <c r="FC1112" s="46"/>
      <c r="FD1112" s="46"/>
      <c r="FE1112" s="46"/>
      <c r="FF1112" s="46"/>
      <c r="FG1112" s="46"/>
      <c r="FH1112" s="46"/>
      <c r="FI1112" s="46"/>
      <c r="FJ1112" s="46"/>
      <c r="FK1112" s="46"/>
      <c r="FL1112" s="46"/>
      <c r="FM1112" s="46"/>
      <c r="FN1112" s="46"/>
      <c r="FO1112" s="46"/>
      <c r="FP1112" s="46"/>
      <c r="FQ1112" s="46"/>
      <c r="FR1112" s="46"/>
      <c r="FS1112" s="46"/>
      <c r="FT1112" s="46"/>
      <c r="FU1112" s="46"/>
      <c r="FV1112" s="46"/>
      <c r="FW1112" s="46"/>
      <c r="FX1112" s="46"/>
      <c r="FY1112" s="46"/>
      <c r="FZ1112" s="46"/>
      <c r="GA1112" s="46"/>
      <c r="GB1112" s="46"/>
      <c r="GC1112" s="46"/>
      <c r="GD1112" s="46"/>
      <c r="GE1112" s="46"/>
      <c r="GF1112" s="46"/>
      <c r="GG1112" s="46"/>
      <c r="GH1112" s="46"/>
      <c r="GI1112" s="46"/>
      <c r="GJ1112" s="46"/>
      <c r="GK1112" s="46"/>
      <c r="GL1112" s="46"/>
      <c r="GM1112" s="46"/>
      <c r="GN1112" s="46"/>
      <c r="GO1112" s="46"/>
      <c r="GP1112" s="46"/>
      <c r="GQ1112" s="46"/>
      <c r="GR1112" s="46"/>
      <c r="GS1112" s="46"/>
      <c r="GT1112" s="46"/>
      <c r="GU1112" s="46"/>
      <c r="GV1112" s="46"/>
      <c r="GW1112" s="46"/>
      <c r="GX1112" s="46"/>
      <c r="GY1112" s="46"/>
      <c r="GZ1112" s="46"/>
      <c r="HA1112" s="46"/>
      <c r="HB1112" s="46"/>
      <c r="HC1112" s="46"/>
      <c r="HD1112" s="46"/>
      <c r="HE1112" s="46"/>
      <c r="HF1112" s="46"/>
    </row>
    <row r="1113" spans="1:214" ht="11.25">
      <c r="A1113" s="38" t="s">
        <v>1000</v>
      </c>
      <c r="B1113" s="39">
        <v>3101305</v>
      </c>
      <c r="C1113" s="39" t="s">
        <v>553</v>
      </c>
      <c r="D1113" s="41">
        <v>241526</v>
      </c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  <c r="AA1113" s="46"/>
      <c r="AB1113" s="46"/>
      <c r="AC1113" s="46"/>
      <c r="AD1113" s="46"/>
      <c r="AE1113" s="46"/>
      <c r="AF1113" s="46"/>
      <c r="AG1113" s="46"/>
      <c r="AH1113" s="46"/>
      <c r="AI1113" s="46"/>
      <c r="AJ1113" s="46"/>
      <c r="AK1113" s="46"/>
      <c r="AL1113" s="46"/>
      <c r="AM1113" s="46"/>
      <c r="AN1113" s="46"/>
      <c r="AO1113" s="46"/>
      <c r="AP1113" s="46"/>
      <c r="AQ1113" s="46"/>
      <c r="AR1113" s="46"/>
      <c r="AS1113" s="46"/>
      <c r="AT1113" s="46"/>
      <c r="AU1113" s="46"/>
      <c r="AV1113" s="46"/>
      <c r="AW1113" s="46"/>
      <c r="AX1113" s="46"/>
      <c r="AY1113" s="46"/>
      <c r="AZ1113" s="46"/>
      <c r="BA1113" s="46"/>
      <c r="BB1113" s="46"/>
      <c r="BC1113" s="46"/>
      <c r="BD1113" s="46"/>
      <c r="BE1113" s="46"/>
      <c r="BF1113" s="46"/>
      <c r="BG1113" s="46"/>
      <c r="BH1113" s="46"/>
      <c r="BI1113" s="46"/>
      <c r="BJ1113" s="46"/>
      <c r="BK1113" s="46"/>
      <c r="BL1113" s="46"/>
      <c r="BM1113" s="46"/>
      <c r="BN1113" s="46"/>
      <c r="BO1113" s="46"/>
      <c r="BP1113" s="46"/>
      <c r="BQ1113" s="46"/>
      <c r="BR1113" s="46"/>
      <c r="BS1113" s="46"/>
      <c r="BT1113" s="46"/>
      <c r="BU1113" s="46"/>
      <c r="BV1113" s="46"/>
      <c r="BW1113" s="46"/>
      <c r="BX1113" s="46"/>
      <c r="BY1113" s="46"/>
      <c r="BZ1113" s="46"/>
      <c r="CA1113" s="46"/>
      <c r="CB1113" s="46"/>
      <c r="CC1113" s="46"/>
      <c r="CD1113" s="46"/>
      <c r="CE1113" s="46"/>
      <c r="CF1113" s="46"/>
      <c r="CG1113" s="46"/>
      <c r="CH1113" s="46"/>
      <c r="CI1113" s="46"/>
      <c r="CJ1113" s="46"/>
      <c r="CK1113" s="46"/>
      <c r="CL1113" s="46"/>
      <c r="CM1113" s="46"/>
      <c r="CN1113" s="46"/>
      <c r="CO1113" s="46"/>
      <c r="CP1113" s="46"/>
      <c r="CQ1113" s="46"/>
      <c r="CR1113" s="46"/>
      <c r="CS1113" s="46"/>
      <c r="CT1113" s="46"/>
      <c r="CU1113" s="46"/>
      <c r="CV1113" s="46"/>
      <c r="CW1113" s="46"/>
      <c r="CX1113" s="46"/>
      <c r="CY1113" s="46"/>
      <c r="CZ1113" s="46"/>
      <c r="DA1113" s="46"/>
      <c r="DB1113" s="46"/>
      <c r="DC1113" s="46"/>
      <c r="DD1113" s="46"/>
      <c r="DE1113" s="46"/>
      <c r="DF1113" s="46"/>
      <c r="DG1113" s="46"/>
      <c r="DH1113" s="46"/>
      <c r="DI1113" s="46"/>
      <c r="DJ1113" s="46"/>
      <c r="DK1113" s="46"/>
      <c r="DL1113" s="46"/>
      <c r="DM1113" s="46"/>
      <c r="DN1113" s="46"/>
      <c r="DO1113" s="46"/>
      <c r="DP1113" s="46"/>
      <c r="DQ1113" s="46"/>
      <c r="DR1113" s="46"/>
      <c r="DS1113" s="46"/>
      <c r="DT1113" s="46"/>
      <c r="DU1113" s="46"/>
      <c r="DV1113" s="46"/>
      <c r="DW1113" s="46"/>
      <c r="DX1113" s="46"/>
      <c r="DY1113" s="46"/>
      <c r="DZ1113" s="46"/>
      <c r="EA1113" s="46"/>
      <c r="EB1113" s="46"/>
      <c r="EC1113" s="46"/>
      <c r="ED1113" s="46"/>
      <c r="EE1113" s="46"/>
      <c r="EF1113" s="46"/>
      <c r="EG1113" s="46"/>
      <c r="EH1113" s="46"/>
      <c r="EI1113" s="46"/>
      <c r="EJ1113" s="46"/>
      <c r="EK1113" s="46"/>
      <c r="EL1113" s="46"/>
      <c r="EM1113" s="46"/>
      <c r="EN1113" s="46"/>
      <c r="EO1113" s="46"/>
      <c r="EP1113" s="46"/>
      <c r="EQ1113" s="46"/>
      <c r="ER1113" s="46"/>
      <c r="ES1113" s="46"/>
      <c r="ET1113" s="46"/>
      <c r="EU1113" s="46"/>
      <c r="EV1113" s="46"/>
      <c r="EW1113" s="46"/>
      <c r="EX1113" s="46"/>
      <c r="EY1113" s="46"/>
      <c r="EZ1113" s="46"/>
      <c r="FA1113" s="46"/>
      <c r="FB1113" s="46"/>
      <c r="FC1113" s="46"/>
      <c r="FD1113" s="46"/>
      <c r="FE1113" s="46"/>
      <c r="FF1113" s="46"/>
      <c r="FG1113" s="46"/>
      <c r="FH1113" s="46"/>
      <c r="FI1113" s="46"/>
      <c r="FJ1113" s="46"/>
      <c r="FK1113" s="46"/>
      <c r="FL1113" s="46"/>
      <c r="FM1113" s="46"/>
      <c r="FN1113" s="46"/>
      <c r="FO1113" s="46"/>
      <c r="FP1113" s="46"/>
      <c r="FQ1113" s="46"/>
      <c r="FR1113" s="46"/>
      <c r="FS1113" s="46"/>
      <c r="FT1113" s="46"/>
      <c r="FU1113" s="46"/>
      <c r="FV1113" s="46"/>
      <c r="FW1113" s="46"/>
      <c r="FX1113" s="46"/>
      <c r="FY1113" s="46"/>
      <c r="FZ1113" s="46"/>
      <c r="GA1113" s="46"/>
      <c r="GB1113" s="46"/>
      <c r="GC1113" s="46"/>
      <c r="GD1113" s="46"/>
      <c r="GE1113" s="46"/>
      <c r="GF1113" s="46"/>
      <c r="GG1113" s="46"/>
      <c r="GH1113" s="46"/>
      <c r="GI1113" s="46"/>
      <c r="GJ1113" s="46"/>
      <c r="GK1113" s="46"/>
      <c r="GL1113" s="46"/>
      <c r="GM1113" s="46"/>
      <c r="GN1113" s="46"/>
      <c r="GO1113" s="46"/>
      <c r="GP1113" s="46"/>
      <c r="GQ1113" s="46"/>
      <c r="GR1113" s="46"/>
      <c r="GS1113" s="46"/>
      <c r="GT1113" s="46"/>
      <c r="GU1113" s="46"/>
      <c r="GV1113" s="46"/>
      <c r="GW1113" s="46"/>
      <c r="GX1113" s="46"/>
      <c r="GY1113" s="46"/>
      <c r="GZ1113" s="46"/>
      <c r="HA1113" s="46"/>
      <c r="HB1113" s="46"/>
      <c r="HC1113" s="46"/>
      <c r="HD1113" s="46"/>
      <c r="HE1113" s="46"/>
      <c r="HF1113" s="46"/>
    </row>
    <row r="1114" spans="1:214" ht="11.25">
      <c r="A1114" s="38" t="s">
        <v>1000</v>
      </c>
      <c r="B1114" s="39">
        <v>3101306</v>
      </c>
      <c r="C1114" s="39" t="s">
        <v>554</v>
      </c>
      <c r="D1114" s="41">
        <v>489650</v>
      </c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  <c r="AA1114" s="46"/>
      <c r="AB1114" s="46"/>
      <c r="AC1114" s="46"/>
      <c r="AD1114" s="46"/>
      <c r="AE1114" s="46"/>
      <c r="AF1114" s="46"/>
      <c r="AG1114" s="46"/>
      <c r="AH1114" s="46"/>
      <c r="AI1114" s="46"/>
      <c r="AJ1114" s="46"/>
      <c r="AK1114" s="46"/>
      <c r="AL1114" s="46"/>
      <c r="AM1114" s="46"/>
      <c r="AN1114" s="46"/>
      <c r="AO1114" s="46"/>
      <c r="AP1114" s="46"/>
      <c r="AQ1114" s="46"/>
      <c r="AR1114" s="46"/>
      <c r="AS1114" s="46"/>
      <c r="AT1114" s="46"/>
      <c r="AU1114" s="46"/>
      <c r="AV1114" s="46"/>
      <c r="AW1114" s="46"/>
      <c r="AX1114" s="46"/>
      <c r="AY1114" s="46"/>
      <c r="AZ1114" s="46"/>
      <c r="BA1114" s="46"/>
      <c r="BB1114" s="46"/>
      <c r="BC1114" s="46"/>
      <c r="BD1114" s="46"/>
      <c r="BE1114" s="46"/>
      <c r="BF1114" s="46"/>
      <c r="BG1114" s="46"/>
      <c r="BH1114" s="46"/>
      <c r="BI1114" s="46"/>
      <c r="BJ1114" s="46"/>
      <c r="BK1114" s="46"/>
      <c r="BL1114" s="46"/>
      <c r="BM1114" s="46"/>
      <c r="BN1114" s="46"/>
      <c r="BO1114" s="46"/>
      <c r="BP1114" s="46"/>
      <c r="BQ1114" s="46"/>
      <c r="BR1114" s="46"/>
      <c r="BS1114" s="46"/>
      <c r="BT1114" s="46"/>
      <c r="BU1114" s="46"/>
      <c r="BV1114" s="46"/>
      <c r="BW1114" s="46"/>
      <c r="BX1114" s="46"/>
      <c r="BY1114" s="46"/>
      <c r="BZ1114" s="46"/>
      <c r="CA1114" s="46"/>
      <c r="CB1114" s="46"/>
      <c r="CC1114" s="46"/>
      <c r="CD1114" s="46"/>
      <c r="CE1114" s="46"/>
      <c r="CF1114" s="46"/>
      <c r="CG1114" s="46"/>
      <c r="CH1114" s="46"/>
      <c r="CI1114" s="46"/>
      <c r="CJ1114" s="46"/>
      <c r="CK1114" s="46"/>
      <c r="CL1114" s="46"/>
      <c r="CM1114" s="46"/>
      <c r="CN1114" s="46"/>
      <c r="CO1114" s="46"/>
      <c r="CP1114" s="46"/>
      <c r="CQ1114" s="46"/>
      <c r="CR1114" s="46"/>
      <c r="CS1114" s="46"/>
      <c r="CT1114" s="46"/>
      <c r="CU1114" s="46"/>
      <c r="CV1114" s="46"/>
      <c r="CW1114" s="46"/>
      <c r="CX1114" s="46"/>
      <c r="CY1114" s="46"/>
      <c r="CZ1114" s="46"/>
      <c r="DA1114" s="46"/>
      <c r="DB1114" s="46"/>
      <c r="DC1114" s="46"/>
      <c r="DD1114" s="46"/>
      <c r="DE1114" s="46"/>
      <c r="DF1114" s="46"/>
      <c r="DG1114" s="46"/>
      <c r="DH1114" s="46"/>
      <c r="DI1114" s="46"/>
      <c r="DJ1114" s="46"/>
      <c r="DK1114" s="46"/>
      <c r="DL1114" s="46"/>
      <c r="DM1114" s="46"/>
      <c r="DN1114" s="46"/>
      <c r="DO1114" s="46"/>
      <c r="DP1114" s="46"/>
      <c r="DQ1114" s="46"/>
      <c r="DR1114" s="46"/>
      <c r="DS1114" s="46"/>
      <c r="DT1114" s="46"/>
      <c r="DU1114" s="46"/>
      <c r="DV1114" s="46"/>
      <c r="DW1114" s="46"/>
      <c r="DX1114" s="46"/>
      <c r="DY1114" s="46"/>
      <c r="DZ1114" s="46"/>
      <c r="EA1114" s="46"/>
      <c r="EB1114" s="46"/>
      <c r="EC1114" s="46"/>
      <c r="ED1114" s="46"/>
      <c r="EE1114" s="46"/>
      <c r="EF1114" s="46"/>
      <c r="EG1114" s="46"/>
      <c r="EH1114" s="46"/>
      <c r="EI1114" s="46"/>
      <c r="EJ1114" s="46"/>
      <c r="EK1114" s="46"/>
      <c r="EL1114" s="46"/>
      <c r="EM1114" s="46"/>
      <c r="EN1114" s="46"/>
      <c r="EO1114" s="46"/>
      <c r="EP1114" s="46"/>
      <c r="EQ1114" s="46"/>
      <c r="ER1114" s="46"/>
      <c r="ES1114" s="46"/>
      <c r="ET1114" s="46"/>
      <c r="EU1114" s="46"/>
      <c r="EV1114" s="46"/>
      <c r="EW1114" s="46"/>
      <c r="EX1114" s="46"/>
      <c r="EY1114" s="46"/>
      <c r="EZ1114" s="46"/>
      <c r="FA1114" s="46"/>
      <c r="FB1114" s="46"/>
      <c r="FC1114" s="46"/>
      <c r="FD1114" s="46"/>
      <c r="FE1114" s="46"/>
      <c r="FF1114" s="46"/>
      <c r="FG1114" s="46"/>
      <c r="FH1114" s="46"/>
      <c r="FI1114" s="46"/>
      <c r="FJ1114" s="46"/>
      <c r="FK1114" s="46"/>
      <c r="FL1114" s="46"/>
      <c r="FM1114" s="46"/>
      <c r="FN1114" s="46"/>
      <c r="FO1114" s="46"/>
      <c r="FP1114" s="46"/>
      <c r="FQ1114" s="46"/>
      <c r="FR1114" s="46"/>
      <c r="FS1114" s="46"/>
      <c r="FT1114" s="46"/>
      <c r="FU1114" s="46"/>
      <c r="FV1114" s="46"/>
      <c r="FW1114" s="46"/>
      <c r="FX1114" s="46"/>
      <c r="FY1114" s="46"/>
      <c r="FZ1114" s="46"/>
      <c r="GA1114" s="46"/>
      <c r="GB1114" s="46"/>
      <c r="GC1114" s="46"/>
      <c r="GD1114" s="46"/>
      <c r="GE1114" s="46"/>
      <c r="GF1114" s="46"/>
      <c r="GG1114" s="46"/>
      <c r="GH1114" s="46"/>
      <c r="GI1114" s="46"/>
      <c r="GJ1114" s="46"/>
      <c r="GK1114" s="46"/>
      <c r="GL1114" s="46"/>
      <c r="GM1114" s="46"/>
      <c r="GN1114" s="46"/>
      <c r="GO1114" s="46"/>
      <c r="GP1114" s="46"/>
      <c r="GQ1114" s="46"/>
      <c r="GR1114" s="46"/>
      <c r="GS1114" s="46"/>
      <c r="GT1114" s="46"/>
      <c r="GU1114" s="46"/>
      <c r="GV1114" s="46"/>
      <c r="GW1114" s="46"/>
      <c r="GX1114" s="46"/>
      <c r="GY1114" s="46"/>
      <c r="GZ1114" s="46"/>
      <c r="HA1114" s="46"/>
      <c r="HB1114" s="46"/>
      <c r="HC1114" s="46"/>
      <c r="HD1114" s="46"/>
      <c r="HE1114" s="46"/>
      <c r="HF1114" s="46"/>
    </row>
    <row r="1115" spans="1:214" ht="22.5">
      <c r="A1115" s="38" t="s">
        <v>1000</v>
      </c>
      <c r="B1115" s="39">
        <v>3101312</v>
      </c>
      <c r="C1115" s="39" t="s">
        <v>555</v>
      </c>
      <c r="D1115" s="41">
        <v>253992</v>
      </c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  <c r="AA1115" s="46"/>
      <c r="AB1115" s="46"/>
      <c r="AC1115" s="46"/>
      <c r="AD1115" s="46"/>
      <c r="AE1115" s="46"/>
      <c r="AF1115" s="46"/>
      <c r="AG1115" s="46"/>
      <c r="AH1115" s="46"/>
      <c r="AI1115" s="46"/>
      <c r="AJ1115" s="46"/>
      <c r="AK1115" s="46"/>
      <c r="AL1115" s="46"/>
      <c r="AM1115" s="46"/>
      <c r="AN1115" s="46"/>
      <c r="AO1115" s="46"/>
      <c r="AP1115" s="46"/>
      <c r="AQ1115" s="46"/>
      <c r="AR1115" s="46"/>
      <c r="AS1115" s="46"/>
      <c r="AT1115" s="46"/>
      <c r="AU1115" s="46"/>
      <c r="AV1115" s="46"/>
      <c r="AW1115" s="46"/>
      <c r="AX1115" s="46"/>
      <c r="AY1115" s="46"/>
      <c r="AZ1115" s="46"/>
      <c r="BA1115" s="46"/>
      <c r="BB1115" s="46"/>
      <c r="BC1115" s="46"/>
      <c r="BD1115" s="46"/>
      <c r="BE1115" s="46"/>
      <c r="BF1115" s="46"/>
      <c r="BG1115" s="46"/>
      <c r="BH1115" s="46"/>
      <c r="BI1115" s="46"/>
      <c r="BJ1115" s="46"/>
      <c r="BK1115" s="46"/>
      <c r="BL1115" s="46"/>
      <c r="BM1115" s="46"/>
      <c r="BN1115" s="46"/>
      <c r="BO1115" s="46"/>
      <c r="BP1115" s="46"/>
      <c r="BQ1115" s="46"/>
      <c r="BR1115" s="46"/>
      <c r="BS1115" s="46"/>
      <c r="BT1115" s="46"/>
      <c r="BU1115" s="46"/>
      <c r="BV1115" s="46"/>
      <c r="BW1115" s="46"/>
      <c r="BX1115" s="46"/>
      <c r="BY1115" s="46"/>
      <c r="BZ1115" s="46"/>
      <c r="CA1115" s="46"/>
      <c r="CB1115" s="46"/>
      <c r="CC1115" s="46"/>
      <c r="CD1115" s="46"/>
      <c r="CE1115" s="46"/>
      <c r="CF1115" s="46"/>
      <c r="CG1115" s="46"/>
      <c r="CH1115" s="46"/>
      <c r="CI1115" s="46"/>
      <c r="CJ1115" s="46"/>
      <c r="CK1115" s="46"/>
      <c r="CL1115" s="46"/>
      <c r="CM1115" s="46"/>
      <c r="CN1115" s="46"/>
      <c r="CO1115" s="46"/>
      <c r="CP1115" s="46"/>
      <c r="CQ1115" s="46"/>
      <c r="CR1115" s="46"/>
      <c r="CS1115" s="46"/>
      <c r="CT1115" s="46"/>
      <c r="CU1115" s="46"/>
      <c r="CV1115" s="46"/>
      <c r="CW1115" s="46"/>
      <c r="CX1115" s="46"/>
      <c r="CY1115" s="46"/>
      <c r="CZ1115" s="46"/>
      <c r="DA1115" s="46"/>
      <c r="DB1115" s="46"/>
      <c r="DC1115" s="46"/>
      <c r="DD1115" s="46"/>
      <c r="DE1115" s="46"/>
      <c r="DF1115" s="46"/>
      <c r="DG1115" s="46"/>
      <c r="DH1115" s="46"/>
      <c r="DI1115" s="46"/>
      <c r="DJ1115" s="46"/>
      <c r="DK1115" s="46"/>
      <c r="DL1115" s="46"/>
      <c r="DM1115" s="46"/>
      <c r="DN1115" s="46"/>
      <c r="DO1115" s="46"/>
      <c r="DP1115" s="46"/>
      <c r="DQ1115" s="46"/>
      <c r="DR1115" s="46"/>
      <c r="DS1115" s="46"/>
      <c r="DT1115" s="46"/>
      <c r="DU1115" s="46"/>
      <c r="DV1115" s="46"/>
      <c r="DW1115" s="46"/>
      <c r="DX1115" s="46"/>
      <c r="DY1115" s="46"/>
      <c r="DZ1115" s="46"/>
      <c r="EA1115" s="46"/>
      <c r="EB1115" s="46"/>
      <c r="EC1115" s="46"/>
      <c r="ED1115" s="46"/>
      <c r="EE1115" s="46"/>
      <c r="EF1115" s="46"/>
      <c r="EG1115" s="46"/>
      <c r="EH1115" s="46"/>
      <c r="EI1115" s="46"/>
      <c r="EJ1115" s="46"/>
      <c r="EK1115" s="46"/>
      <c r="EL1115" s="46"/>
      <c r="EM1115" s="46"/>
      <c r="EN1115" s="46"/>
      <c r="EO1115" s="46"/>
      <c r="EP1115" s="46"/>
      <c r="EQ1115" s="46"/>
      <c r="ER1115" s="46"/>
      <c r="ES1115" s="46"/>
      <c r="ET1115" s="46"/>
      <c r="EU1115" s="46"/>
      <c r="EV1115" s="46"/>
      <c r="EW1115" s="46"/>
      <c r="EX1115" s="46"/>
      <c r="EY1115" s="46"/>
      <c r="EZ1115" s="46"/>
      <c r="FA1115" s="46"/>
      <c r="FB1115" s="46"/>
      <c r="FC1115" s="46"/>
      <c r="FD1115" s="46"/>
      <c r="FE1115" s="46"/>
      <c r="FF1115" s="46"/>
      <c r="FG1115" s="46"/>
      <c r="FH1115" s="46"/>
      <c r="FI1115" s="46"/>
      <c r="FJ1115" s="46"/>
      <c r="FK1115" s="46"/>
      <c r="FL1115" s="46"/>
      <c r="FM1115" s="46"/>
      <c r="FN1115" s="46"/>
      <c r="FO1115" s="46"/>
      <c r="FP1115" s="46"/>
      <c r="FQ1115" s="46"/>
      <c r="FR1115" s="46"/>
      <c r="FS1115" s="46"/>
      <c r="FT1115" s="46"/>
      <c r="FU1115" s="46"/>
      <c r="FV1115" s="46"/>
      <c r="FW1115" s="46"/>
      <c r="FX1115" s="46"/>
      <c r="FY1115" s="46"/>
      <c r="FZ1115" s="46"/>
      <c r="GA1115" s="46"/>
      <c r="GB1115" s="46"/>
      <c r="GC1115" s="46"/>
      <c r="GD1115" s="46"/>
      <c r="GE1115" s="46"/>
      <c r="GF1115" s="46"/>
      <c r="GG1115" s="46"/>
      <c r="GH1115" s="46"/>
      <c r="GI1115" s="46"/>
      <c r="GJ1115" s="46"/>
      <c r="GK1115" s="46"/>
      <c r="GL1115" s="46"/>
      <c r="GM1115" s="46"/>
      <c r="GN1115" s="46"/>
      <c r="GO1115" s="46"/>
      <c r="GP1115" s="46"/>
      <c r="GQ1115" s="46"/>
      <c r="GR1115" s="46"/>
      <c r="GS1115" s="46"/>
      <c r="GT1115" s="46"/>
      <c r="GU1115" s="46"/>
      <c r="GV1115" s="46"/>
      <c r="GW1115" s="46"/>
      <c r="GX1115" s="46"/>
      <c r="GY1115" s="46"/>
      <c r="GZ1115" s="46"/>
      <c r="HA1115" s="46"/>
      <c r="HB1115" s="46"/>
      <c r="HC1115" s="46"/>
      <c r="HD1115" s="46"/>
      <c r="HE1115" s="46"/>
      <c r="HF1115" s="46"/>
    </row>
    <row r="1116" spans="1:214" ht="22.5">
      <c r="A1116" s="38" t="s">
        <v>1000</v>
      </c>
      <c r="B1116" s="39">
        <v>3101313</v>
      </c>
      <c r="C1116" s="39" t="s">
        <v>556</v>
      </c>
      <c r="D1116" s="41">
        <v>535962</v>
      </c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  <c r="AA1116" s="46"/>
      <c r="AB1116" s="46"/>
      <c r="AC1116" s="46"/>
      <c r="AD1116" s="46"/>
      <c r="AE1116" s="46"/>
      <c r="AF1116" s="46"/>
      <c r="AG1116" s="46"/>
      <c r="AH1116" s="46"/>
      <c r="AI1116" s="46"/>
      <c r="AJ1116" s="46"/>
      <c r="AK1116" s="46"/>
      <c r="AL1116" s="46"/>
      <c r="AM1116" s="46"/>
      <c r="AN1116" s="46"/>
      <c r="AO1116" s="46"/>
      <c r="AP1116" s="46"/>
      <c r="AQ1116" s="46"/>
      <c r="AR1116" s="46"/>
      <c r="AS1116" s="46"/>
      <c r="AT1116" s="46"/>
      <c r="AU1116" s="46"/>
      <c r="AV1116" s="46"/>
      <c r="AW1116" s="46"/>
      <c r="AX1116" s="46"/>
      <c r="AY1116" s="46"/>
      <c r="AZ1116" s="46"/>
      <c r="BA1116" s="46"/>
      <c r="BB1116" s="46"/>
      <c r="BC1116" s="46"/>
      <c r="BD1116" s="46"/>
      <c r="BE1116" s="46"/>
      <c r="BF1116" s="46"/>
      <c r="BG1116" s="46"/>
      <c r="BH1116" s="46"/>
      <c r="BI1116" s="46"/>
      <c r="BJ1116" s="46"/>
      <c r="BK1116" s="46"/>
      <c r="BL1116" s="46"/>
      <c r="BM1116" s="46"/>
      <c r="BN1116" s="46"/>
      <c r="BO1116" s="46"/>
      <c r="BP1116" s="46"/>
      <c r="BQ1116" s="46"/>
      <c r="BR1116" s="46"/>
      <c r="BS1116" s="46"/>
      <c r="BT1116" s="46"/>
      <c r="BU1116" s="46"/>
      <c r="BV1116" s="46"/>
      <c r="BW1116" s="46"/>
      <c r="BX1116" s="46"/>
      <c r="BY1116" s="46"/>
      <c r="BZ1116" s="46"/>
      <c r="CA1116" s="46"/>
      <c r="CB1116" s="46"/>
      <c r="CC1116" s="46"/>
      <c r="CD1116" s="46"/>
      <c r="CE1116" s="46"/>
      <c r="CF1116" s="46"/>
      <c r="CG1116" s="46"/>
      <c r="CH1116" s="46"/>
      <c r="CI1116" s="46"/>
      <c r="CJ1116" s="46"/>
      <c r="CK1116" s="46"/>
      <c r="CL1116" s="46"/>
      <c r="CM1116" s="46"/>
      <c r="CN1116" s="46"/>
      <c r="CO1116" s="46"/>
      <c r="CP1116" s="46"/>
      <c r="CQ1116" s="46"/>
      <c r="CR1116" s="46"/>
      <c r="CS1116" s="46"/>
      <c r="CT1116" s="46"/>
      <c r="CU1116" s="46"/>
      <c r="CV1116" s="46"/>
      <c r="CW1116" s="46"/>
      <c r="CX1116" s="46"/>
      <c r="CY1116" s="46"/>
      <c r="CZ1116" s="46"/>
      <c r="DA1116" s="46"/>
      <c r="DB1116" s="46"/>
      <c r="DC1116" s="46"/>
      <c r="DD1116" s="46"/>
      <c r="DE1116" s="46"/>
      <c r="DF1116" s="46"/>
      <c r="DG1116" s="46"/>
      <c r="DH1116" s="46"/>
      <c r="DI1116" s="46"/>
      <c r="DJ1116" s="46"/>
      <c r="DK1116" s="46"/>
      <c r="DL1116" s="46"/>
      <c r="DM1116" s="46"/>
      <c r="DN1116" s="46"/>
      <c r="DO1116" s="46"/>
      <c r="DP1116" s="46"/>
      <c r="DQ1116" s="46"/>
      <c r="DR1116" s="46"/>
      <c r="DS1116" s="46"/>
      <c r="DT1116" s="46"/>
      <c r="DU1116" s="46"/>
      <c r="DV1116" s="46"/>
      <c r="DW1116" s="46"/>
      <c r="DX1116" s="46"/>
      <c r="DY1116" s="46"/>
      <c r="DZ1116" s="46"/>
      <c r="EA1116" s="46"/>
      <c r="EB1116" s="46"/>
      <c r="EC1116" s="46"/>
      <c r="ED1116" s="46"/>
      <c r="EE1116" s="46"/>
      <c r="EF1116" s="46"/>
      <c r="EG1116" s="46"/>
      <c r="EH1116" s="46"/>
      <c r="EI1116" s="46"/>
      <c r="EJ1116" s="46"/>
      <c r="EK1116" s="46"/>
      <c r="EL1116" s="46"/>
      <c r="EM1116" s="46"/>
      <c r="EN1116" s="46"/>
      <c r="EO1116" s="46"/>
      <c r="EP1116" s="46"/>
      <c r="EQ1116" s="46"/>
      <c r="ER1116" s="46"/>
      <c r="ES1116" s="46"/>
      <c r="ET1116" s="46"/>
      <c r="EU1116" s="46"/>
      <c r="EV1116" s="46"/>
      <c r="EW1116" s="46"/>
      <c r="EX1116" s="46"/>
      <c r="EY1116" s="46"/>
      <c r="EZ1116" s="46"/>
      <c r="FA1116" s="46"/>
      <c r="FB1116" s="46"/>
      <c r="FC1116" s="46"/>
      <c r="FD1116" s="46"/>
      <c r="FE1116" s="46"/>
      <c r="FF1116" s="46"/>
      <c r="FG1116" s="46"/>
      <c r="FH1116" s="46"/>
      <c r="FI1116" s="46"/>
      <c r="FJ1116" s="46"/>
      <c r="FK1116" s="46"/>
      <c r="FL1116" s="46"/>
      <c r="FM1116" s="46"/>
      <c r="FN1116" s="46"/>
      <c r="FO1116" s="46"/>
      <c r="FP1116" s="46"/>
      <c r="FQ1116" s="46"/>
      <c r="FR1116" s="46"/>
      <c r="FS1116" s="46"/>
      <c r="FT1116" s="46"/>
      <c r="FU1116" s="46"/>
      <c r="FV1116" s="46"/>
      <c r="FW1116" s="46"/>
      <c r="FX1116" s="46"/>
      <c r="FY1116" s="46"/>
      <c r="FZ1116" s="46"/>
      <c r="GA1116" s="46"/>
      <c r="GB1116" s="46"/>
      <c r="GC1116" s="46"/>
      <c r="GD1116" s="46"/>
      <c r="GE1116" s="46"/>
      <c r="GF1116" s="46"/>
      <c r="GG1116" s="46"/>
      <c r="GH1116" s="46"/>
      <c r="GI1116" s="46"/>
      <c r="GJ1116" s="46"/>
      <c r="GK1116" s="46"/>
      <c r="GL1116" s="46"/>
      <c r="GM1116" s="46"/>
      <c r="GN1116" s="46"/>
      <c r="GO1116" s="46"/>
      <c r="GP1116" s="46"/>
      <c r="GQ1116" s="46"/>
      <c r="GR1116" s="46"/>
      <c r="GS1116" s="46"/>
      <c r="GT1116" s="46"/>
      <c r="GU1116" s="46"/>
      <c r="GV1116" s="46"/>
      <c r="GW1116" s="46"/>
      <c r="GX1116" s="46"/>
      <c r="GY1116" s="46"/>
      <c r="GZ1116" s="46"/>
      <c r="HA1116" s="46"/>
      <c r="HB1116" s="46"/>
      <c r="HC1116" s="46"/>
      <c r="HD1116" s="46"/>
      <c r="HE1116" s="46"/>
      <c r="HF1116" s="46"/>
    </row>
    <row r="1117" spans="1:214" ht="22.5">
      <c r="A1117" s="38" t="s">
        <v>1000</v>
      </c>
      <c r="B1117" s="39">
        <v>3101314</v>
      </c>
      <c r="C1117" s="39" t="s">
        <v>557</v>
      </c>
      <c r="D1117" s="41">
        <v>23048</v>
      </c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  <c r="AA1117" s="46"/>
      <c r="AB1117" s="46"/>
      <c r="AC1117" s="46"/>
      <c r="AD1117" s="46"/>
      <c r="AE1117" s="46"/>
      <c r="AF1117" s="46"/>
      <c r="AG1117" s="46"/>
      <c r="AH1117" s="46"/>
      <c r="AI1117" s="46"/>
      <c r="AJ1117" s="46"/>
      <c r="AK1117" s="46"/>
      <c r="AL1117" s="46"/>
      <c r="AM1117" s="46"/>
      <c r="AN1117" s="46"/>
      <c r="AO1117" s="46"/>
      <c r="AP1117" s="46"/>
      <c r="AQ1117" s="46"/>
      <c r="AR1117" s="46"/>
      <c r="AS1117" s="46"/>
      <c r="AT1117" s="46"/>
      <c r="AU1117" s="46"/>
      <c r="AV1117" s="46"/>
      <c r="AW1117" s="46"/>
      <c r="AX1117" s="46"/>
      <c r="AY1117" s="46"/>
      <c r="AZ1117" s="46"/>
      <c r="BA1117" s="46"/>
      <c r="BB1117" s="46"/>
      <c r="BC1117" s="46"/>
      <c r="BD1117" s="46"/>
      <c r="BE1117" s="46"/>
      <c r="BF1117" s="46"/>
      <c r="BG1117" s="46"/>
      <c r="BH1117" s="46"/>
      <c r="BI1117" s="46"/>
      <c r="BJ1117" s="46"/>
      <c r="BK1117" s="46"/>
      <c r="BL1117" s="46"/>
      <c r="BM1117" s="46"/>
      <c r="BN1117" s="46"/>
      <c r="BO1117" s="46"/>
      <c r="BP1117" s="46"/>
      <c r="BQ1117" s="46"/>
      <c r="BR1117" s="46"/>
      <c r="BS1117" s="46"/>
      <c r="BT1117" s="46"/>
      <c r="BU1117" s="46"/>
      <c r="BV1117" s="46"/>
      <c r="BW1117" s="46"/>
      <c r="BX1117" s="46"/>
      <c r="BY1117" s="46"/>
      <c r="BZ1117" s="46"/>
      <c r="CA1117" s="46"/>
      <c r="CB1117" s="46"/>
      <c r="CC1117" s="46"/>
      <c r="CD1117" s="46"/>
      <c r="CE1117" s="46"/>
      <c r="CF1117" s="46"/>
      <c r="CG1117" s="46"/>
      <c r="CH1117" s="46"/>
      <c r="CI1117" s="46"/>
      <c r="CJ1117" s="46"/>
      <c r="CK1117" s="46"/>
      <c r="CL1117" s="46"/>
      <c r="CM1117" s="46"/>
      <c r="CN1117" s="46"/>
      <c r="CO1117" s="46"/>
      <c r="CP1117" s="46"/>
      <c r="CQ1117" s="46"/>
      <c r="CR1117" s="46"/>
      <c r="CS1117" s="46"/>
      <c r="CT1117" s="46"/>
      <c r="CU1117" s="46"/>
      <c r="CV1117" s="46"/>
      <c r="CW1117" s="46"/>
      <c r="CX1117" s="46"/>
      <c r="CY1117" s="46"/>
      <c r="CZ1117" s="46"/>
      <c r="DA1117" s="46"/>
      <c r="DB1117" s="46"/>
      <c r="DC1117" s="46"/>
      <c r="DD1117" s="46"/>
      <c r="DE1117" s="46"/>
      <c r="DF1117" s="46"/>
      <c r="DG1117" s="46"/>
      <c r="DH1117" s="46"/>
      <c r="DI1117" s="46"/>
      <c r="DJ1117" s="46"/>
      <c r="DK1117" s="46"/>
      <c r="DL1117" s="46"/>
      <c r="DM1117" s="46"/>
      <c r="DN1117" s="46"/>
      <c r="DO1117" s="46"/>
      <c r="DP1117" s="46"/>
      <c r="DQ1117" s="46"/>
      <c r="DR1117" s="46"/>
      <c r="DS1117" s="46"/>
      <c r="DT1117" s="46"/>
      <c r="DU1117" s="46"/>
      <c r="DV1117" s="46"/>
      <c r="DW1117" s="46"/>
      <c r="DX1117" s="46"/>
      <c r="DY1117" s="46"/>
      <c r="DZ1117" s="46"/>
      <c r="EA1117" s="46"/>
      <c r="EB1117" s="46"/>
      <c r="EC1117" s="46"/>
      <c r="ED1117" s="46"/>
      <c r="EE1117" s="46"/>
      <c r="EF1117" s="46"/>
      <c r="EG1117" s="46"/>
      <c r="EH1117" s="46"/>
      <c r="EI1117" s="46"/>
      <c r="EJ1117" s="46"/>
      <c r="EK1117" s="46"/>
      <c r="EL1117" s="46"/>
      <c r="EM1117" s="46"/>
      <c r="EN1117" s="46"/>
      <c r="EO1117" s="46"/>
      <c r="EP1117" s="46"/>
      <c r="EQ1117" s="46"/>
      <c r="ER1117" s="46"/>
      <c r="ES1117" s="46"/>
      <c r="ET1117" s="46"/>
      <c r="EU1117" s="46"/>
      <c r="EV1117" s="46"/>
      <c r="EW1117" s="46"/>
      <c r="EX1117" s="46"/>
      <c r="EY1117" s="46"/>
      <c r="EZ1117" s="46"/>
      <c r="FA1117" s="46"/>
      <c r="FB1117" s="46"/>
      <c r="FC1117" s="46"/>
      <c r="FD1117" s="46"/>
      <c r="FE1117" s="46"/>
      <c r="FF1117" s="46"/>
      <c r="FG1117" s="46"/>
      <c r="FH1117" s="46"/>
      <c r="FI1117" s="46"/>
      <c r="FJ1117" s="46"/>
      <c r="FK1117" s="46"/>
      <c r="FL1117" s="46"/>
      <c r="FM1117" s="46"/>
      <c r="FN1117" s="46"/>
      <c r="FO1117" s="46"/>
      <c r="FP1117" s="46"/>
      <c r="FQ1117" s="46"/>
      <c r="FR1117" s="46"/>
      <c r="FS1117" s="46"/>
      <c r="FT1117" s="46"/>
      <c r="FU1117" s="46"/>
      <c r="FV1117" s="46"/>
      <c r="FW1117" s="46"/>
      <c r="FX1117" s="46"/>
      <c r="FY1117" s="46"/>
      <c r="FZ1117" s="46"/>
      <c r="GA1117" s="46"/>
      <c r="GB1117" s="46"/>
      <c r="GC1117" s="46"/>
      <c r="GD1117" s="46"/>
      <c r="GE1117" s="46"/>
      <c r="GF1117" s="46"/>
      <c r="GG1117" s="46"/>
      <c r="GH1117" s="46"/>
      <c r="GI1117" s="46"/>
      <c r="GJ1117" s="46"/>
      <c r="GK1117" s="46"/>
      <c r="GL1117" s="46"/>
      <c r="GM1117" s="46"/>
      <c r="GN1117" s="46"/>
      <c r="GO1117" s="46"/>
      <c r="GP1117" s="46"/>
      <c r="GQ1117" s="46"/>
      <c r="GR1117" s="46"/>
      <c r="GS1117" s="46"/>
      <c r="GT1117" s="46"/>
      <c r="GU1117" s="46"/>
      <c r="GV1117" s="46"/>
      <c r="GW1117" s="46"/>
      <c r="GX1117" s="46"/>
      <c r="GY1117" s="46"/>
      <c r="GZ1117" s="46"/>
      <c r="HA1117" s="46"/>
      <c r="HB1117" s="46"/>
      <c r="HC1117" s="46"/>
      <c r="HD1117" s="46"/>
      <c r="HE1117" s="46"/>
      <c r="HF1117" s="46"/>
    </row>
    <row r="1118" spans="1:214" ht="22.5">
      <c r="A1118" s="38" t="s">
        <v>1000</v>
      </c>
      <c r="B1118" s="39">
        <v>3101315</v>
      </c>
      <c r="C1118" s="39" t="s">
        <v>558</v>
      </c>
      <c r="D1118" s="41">
        <v>16209</v>
      </c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  <c r="AA1118" s="46"/>
      <c r="AB1118" s="46"/>
      <c r="AC1118" s="46"/>
      <c r="AD1118" s="46"/>
      <c r="AE1118" s="46"/>
      <c r="AF1118" s="46"/>
      <c r="AG1118" s="46"/>
      <c r="AH1118" s="46"/>
      <c r="AI1118" s="46"/>
      <c r="AJ1118" s="46"/>
      <c r="AK1118" s="46"/>
      <c r="AL1118" s="46"/>
      <c r="AM1118" s="46"/>
      <c r="AN1118" s="46"/>
      <c r="AO1118" s="46"/>
      <c r="AP1118" s="46"/>
      <c r="AQ1118" s="46"/>
      <c r="AR1118" s="46"/>
      <c r="AS1118" s="46"/>
      <c r="AT1118" s="46"/>
      <c r="AU1118" s="46"/>
      <c r="AV1118" s="46"/>
      <c r="AW1118" s="46"/>
      <c r="AX1118" s="46"/>
      <c r="AY1118" s="46"/>
      <c r="AZ1118" s="46"/>
      <c r="BA1118" s="46"/>
      <c r="BB1118" s="46"/>
      <c r="BC1118" s="46"/>
      <c r="BD1118" s="46"/>
      <c r="BE1118" s="46"/>
      <c r="BF1118" s="46"/>
      <c r="BG1118" s="46"/>
      <c r="BH1118" s="46"/>
      <c r="BI1118" s="46"/>
      <c r="BJ1118" s="46"/>
      <c r="BK1118" s="46"/>
      <c r="BL1118" s="46"/>
      <c r="BM1118" s="46"/>
      <c r="BN1118" s="46"/>
      <c r="BO1118" s="46"/>
      <c r="BP1118" s="46"/>
      <c r="BQ1118" s="46"/>
      <c r="BR1118" s="46"/>
      <c r="BS1118" s="46"/>
      <c r="BT1118" s="46"/>
      <c r="BU1118" s="46"/>
      <c r="BV1118" s="46"/>
      <c r="BW1118" s="46"/>
      <c r="BX1118" s="46"/>
      <c r="BY1118" s="46"/>
      <c r="BZ1118" s="46"/>
      <c r="CA1118" s="46"/>
      <c r="CB1118" s="46"/>
      <c r="CC1118" s="46"/>
      <c r="CD1118" s="46"/>
      <c r="CE1118" s="46"/>
      <c r="CF1118" s="46"/>
      <c r="CG1118" s="46"/>
      <c r="CH1118" s="46"/>
      <c r="CI1118" s="46"/>
      <c r="CJ1118" s="46"/>
      <c r="CK1118" s="46"/>
      <c r="CL1118" s="46"/>
      <c r="CM1118" s="46"/>
      <c r="CN1118" s="46"/>
      <c r="CO1118" s="46"/>
      <c r="CP1118" s="46"/>
      <c r="CQ1118" s="46"/>
      <c r="CR1118" s="46"/>
      <c r="CS1118" s="46"/>
      <c r="CT1118" s="46"/>
      <c r="CU1118" s="46"/>
      <c r="CV1118" s="46"/>
      <c r="CW1118" s="46"/>
      <c r="CX1118" s="46"/>
      <c r="CY1118" s="46"/>
      <c r="CZ1118" s="46"/>
      <c r="DA1118" s="46"/>
      <c r="DB1118" s="46"/>
      <c r="DC1118" s="46"/>
      <c r="DD1118" s="46"/>
      <c r="DE1118" s="46"/>
      <c r="DF1118" s="46"/>
      <c r="DG1118" s="46"/>
      <c r="DH1118" s="46"/>
      <c r="DI1118" s="46"/>
      <c r="DJ1118" s="46"/>
      <c r="DK1118" s="46"/>
      <c r="DL1118" s="46"/>
      <c r="DM1118" s="46"/>
      <c r="DN1118" s="46"/>
      <c r="DO1118" s="46"/>
      <c r="DP1118" s="46"/>
      <c r="DQ1118" s="46"/>
      <c r="DR1118" s="46"/>
      <c r="DS1118" s="46"/>
      <c r="DT1118" s="46"/>
      <c r="DU1118" s="46"/>
      <c r="DV1118" s="46"/>
      <c r="DW1118" s="46"/>
      <c r="DX1118" s="46"/>
      <c r="DY1118" s="46"/>
      <c r="DZ1118" s="46"/>
      <c r="EA1118" s="46"/>
      <c r="EB1118" s="46"/>
      <c r="EC1118" s="46"/>
      <c r="ED1118" s="46"/>
      <c r="EE1118" s="46"/>
      <c r="EF1118" s="46"/>
      <c r="EG1118" s="46"/>
      <c r="EH1118" s="46"/>
      <c r="EI1118" s="46"/>
      <c r="EJ1118" s="46"/>
      <c r="EK1118" s="46"/>
      <c r="EL1118" s="46"/>
      <c r="EM1118" s="46"/>
      <c r="EN1118" s="46"/>
      <c r="EO1118" s="46"/>
      <c r="EP1118" s="46"/>
      <c r="EQ1118" s="46"/>
      <c r="ER1118" s="46"/>
      <c r="ES1118" s="46"/>
      <c r="ET1118" s="46"/>
      <c r="EU1118" s="46"/>
      <c r="EV1118" s="46"/>
      <c r="EW1118" s="46"/>
      <c r="EX1118" s="46"/>
      <c r="EY1118" s="46"/>
      <c r="EZ1118" s="46"/>
      <c r="FA1118" s="46"/>
      <c r="FB1118" s="46"/>
      <c r="FC1118" s="46"/>
      <c r="FD1118" s="46"/>
      <c r="FE1118" s="46"/>
      <c r="FF1118" s="46"/>
      <c r="FG1118" s="46"/>
      <c r="FH1118" s="46"/>
      <c r="FI1118" s="46"/>
      <c r="FJ1118" s="46"/>
      <c r="FK1118" s="46"/>
      <c r="FL1118" s="46"/>
      <c r="FM1118" s="46"/>
      <c r="FN1118" s="46"/>
      <c r="FO1118" s="46"/>
      <c r="FP1118" s="46"/>
      <c r="FQ1118" s="46"/>
      <c r="FR1118" s="46"/>
      <c r="FS1118" s="46"/>
      <c r="FT1118" s="46"/>
      <c r="FU1118" s="46"/>
      <c r="FV1118" s="46"/>
      <c r="FW1118" s="46"/>
      <c r="FX1118" s="46"/>
      <c r="FY1118" s="46"/>
      <c r="FZ1118" s="46"/>
      <c r="GA1118" s="46"/>
      <c r="GB1118" s="46"/>
      <c r="GC1118" s="46"/>
      <c r="GD1118" s="46"/>
      <c r="GE1118" s="46"/>
      <c r="GF1118" s="46"/>
      <c r="GG1118" s="46"/>
      <c r="GH1118" s="46"/>
      <c r="GI1118" s="46"/>
      <c r="GJ1118" s="46"/>
      <c r="GK1118" s="46"/>
      <c r="GL1118" s="46"/>
      <c r="GM1118" s="46"/>
      <c r="GN1118" s="46"/>
      <c r="GO1118" s="46"/>
      <c r="GP1118" s="46"/>
      <c r="GQ1118" s="46"/>
      <c r="GR1118" s="46"/>
      <c r="GS1118" s="46"/>
      <c r="GT1118" s="46"/>
      <c r="GU1118" s="46"/>
      <c r="GV1118" s="46"/>
      <c r="GW1118" s="46"/>
      <c r="GX1118" s="46"/>
      <c r="GY1118" s="46"/>
      <c r="GZ1118" s="46"/>
      <c r="HA1118" s="46"/>
      <c r="HB1118" s="46"/>
      <c r="HC1118" s="46"/>
      <c r="HD1118" s="46"/>
      <c r="HE1118" s="46"/>
      <c r="HF1118" s="46"/>
    </row>
    <row r="1119" spans="1:214" ht="22.5">
      <c r="A1119" s="38" t="s">
        <v>1000</v>
      </c>
      <c r="B1119" s="39">
        <v>3101316</v>
      </c>
      <c r="C1119" s="39" t="s">
        <v>559</v>
      </c>
      <c r="D1119" s="41">
        <v>27628</v>
      </c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  <c r="AA1119" s="46"/>
      <c r="AB1119" s="46"/>
      <c r="AC1119" s="46"/>
      <c r="AD1119" s="46"/>
      <c r="AE1119" s="46"/>
      <c r="AF1119" s="46"/>
      <c r="AG1119" s="46"/>
      <c r="AH1119" s="46"/>
      <c r="AI1119" s="46"/>
      <c r="AJ1119" s="46"/>
      <c r="AK1119" s="46"/>
      <c r="AL1119" s="46"/>
      <c r="AM1119" s="46"/>
      <c r="AN1119" s="46"/>
      <c r="AO1119" s="46"/>
      <c r="AP1119" s="46"/>
      <c r="AQ1119" s="46"/>
      <c r="AR1119" s="46"/>
      <c r="AS1119" s="46"/>
      <c r="AT1119" s="46"/>
      <c r="AU1119" s="46"/>
      <c r="AV1119" s="46"/>
      <c r="AW1119" s="46"/>
      <c r="AX1119" s="46"/>
      <c r="AY1119" s="46"/>
      <c r="AZ1119" s="46"/>
      <c r="BA1119" s="46"/>
      <c r="BB1119" s="46"/>
      <c r="BC1119" s="46"/>
      <c r="BD1119" s="46"/>
      <c r="BE1119" s="46"/>
      <c r="BF1119" s="46"/>
      <c r="BG1119" s="46"/>
      <c r="BH1119" s="46"/>
      <c r="BI1119" s="46"/>
      <c r="BJ1119" s="46"/>
      <c r="BK1119" s="46"/>
      <c r="BL1119" s="46"/>
      <c r="BM1119" s="46"/>
      <c r="BN1119" s="46"/>
      <c r="BO1119" s="46"/>
      <c r="BP1119" s="46"/>
      <c r="BQ1119" s="46"/>
      <c r="BR1119" s="46"/>
      <c r="BS1119" s="46"/>
      <c r="BT1119" s="46"/>
      <c r="BU1119" s="46"/>
      <c r="BV1119" s="46"/>
      <c r="BW1119" s="46"/>
      <c r="BX1119" s="46"/>
      <c r="BY1119" s="46"/>
      <c r="BZ1119" s="46"/>
      <c r="CA1119" s="46"/>
      <c r="CB1119" s="46"/>
      <c r="CC1119" s="46"/>
      <c r="CD1119" s="46"/>
      <c r="CE1119" s="46"/>
      <c r="CF1119" s="46"/>
      <c r="CG1119" s="46"/>
      <c r="CH1119" s="46"/>
      <c r="CI1119" s="46"/>
      <c r="CJ1119" s="46"/>
      <c r="CK1119" s="46"/>
      <c r="CL1119" s="46"/>
      <c r="CM1119" s="46"/>
      <c r="CN1119" s="46"/>
      <c r="CO1119" s="46"/>
      <c r="CP1119" s="46"/>
      <c r="CQ1119" s="46"/>
      <c r="CR1119" s="46"/>
      <c r="CS1119" s="46"/>
      <c r="CT1119" s="46"/>
      <c r="CU1119" s="46"/>
      <c r="CV1119" s="46"/>
      <c r="CW1119" s="46"/>
      <c r="CX1119" s="46"/>
      <c r="CY1119" s="46"/>
      <c r="CZ1119" s="46"/>
      <c r="DA1119" s="46"/>
      <c r="DB1119" s="46"/>
      <c r="DC1119" s="46"/>
      <c r="DD1119" s="46"/>
      <c r="DE1119" s="46"/>
      <c r="DF1119" s="46"/>
      <c r="DG1119" s="46"/>
      <c r="DH1119" s="46"/>
      <c r="DI1119" s="46"/>
      <c r="DJ1119" s="46"/>
      <c r="DK1119" s="46"/>
      <c r="DL1119" s="46"/>
      <c r="DM1119" s="46"/>
      <c r="DN1119" s="46"/>
      <c r="DO1119" s="46"/>
      <c r="DP1119" s="46"/>
      <c r="DQ1119" s="46"/>
      <c r="DR1119" s="46"/>
      <c r="DS1119" s="46"/>
      <c r="DT1119" s="46"/>
      <c r="DU1119" s="46"/>
      <c r="DV1119" s="46"/>
      <c r="DW1119" s="46"/>
      <c r="DX1119" s="46"/>
      <c r="DY1119" s="46"/>
      <c r="DZ1119" s="46"/>
      <c r="EA1119" s="46"/>
      <c r="EB1119" s="46"/>
      <c r="EC1119" s="46"/>
      <c r="ED1119" s="46"/>
      <c r="EE1119" s="46"/>
      <c r="EF1119" s="46"/>
      <c r="EG1119" s="46"/>
      <c r="EH1119" s="46"/>
      <c r="EI1119" s="46"/>
      <c r="EJ1119" s="46"/>
      <c r="EK1119" s="46"/>
      <c r="EL1119" s="46"/>
      <c r="EM1119" s="46"/>
      <c r="EN1119" s="46"/>
      <c r="EO1119" s="46"/>
      <c r="EP1119" s="46"/>
      <c r="EQ1119" s="46"/>
      <c r="ER1119" s="46"/>
      <c r="ES1119" s="46"/>
      <c r="ET1119" s="46"/>
      <c r="EU1119" s="46"/>
      <c r="EV1119" s="46"/>
      <c r="EW1119" s="46"/>
      <c r="EX1119" s="46"/>
      <c r="EY1119" s="46"/>
      <c r="EZ1119" s="46"/>
      <c r="FA1119" s="46"/>
      <c r="FB1119" s="46"/>
      <c r="FC1119" s="46"/>
      <c r="FD1119" s="46"/>
      <c r="FE1119" s="46"/>
      <c r="FF1119" s="46"/>
      <c r="FG1119" s="46"/>
      <c r="FH1119" s="46"/>
      <c r="FI1119" s="46"/>
      <c r="FJ1119" s="46"/>
      <c r="FK1119" s="46"/>
      <c r="FL1119" s="46"/>
      <c r="FM1119" s="46"/>
      <c r="FN1119" s="46"/>
      <c r="FO1119" s="46"/>
      <c r="FP1119" s="46"/>
      <c r="FQ1119" s="46"/>
      <c r="FR1119" s="46"/>
      <c r="FS1119" s="46"/>
      <c r="FT1119" s="46"/>
      <c r="FU1119" s="46"/>
      <c r="FV1119" s="46"/>
      <c r="FW1119" s="46"/>
      <c r="FX1119" s="46"/>
      <c r="FY1119" s="46"/>
      <c r="FZ1119" s="46"/>
      <c r="GA1119" s="46"/>
      <c r="GB1119" s="46"/>
      <c r="GC1119" s="46"/>
      <c r="GD1119" s="46"/>
      <c r="GE1119" s="46"/>
      <c r="GF1119" s="46"/>
      <c r="GG1119" s="46"/>
      <c r="GH1119" s="46"/>
      <c r="GI1119" s="46"/>
      <c r="GJ1119" s="46"/>
      <c r="GK1119" s="46"/>
      <c r="GL1119" s="46"/>
      <c r="GM1119" s="46"/>
      <c r="GN1119" s="46"/>
      <c r="GO1119" s="46"/>
      <c r="GP1119" s="46"/>
      <c r="GQ1119" s="46"/>
      <c r="GR1119" s="46"/>
      <c r="GS1119" s="46"/>
      <c r="GT1119" s="46"/>
      <c r="GU1119" s="46"/>
      <c r="GV1119" s="46"/>
      <c r="GW1119" s="46"/>
      <c r="GX1119" s="46"/>
      <c r="GY1119" s="46"/>
      <c r="GZ1119" s="46"/>
      <c r="HA1119" s="46"/>
      <c r="HB1119" s="46"/>
      <c r="HC1119" s="46"/>
      <c r="HD1119" s="46"/>
      <c r="HE1119" s="46"/>
      <c r="HF1119" s="46"/>
    </row>
    <row r="1120" spans="1:214" ht="11.25">
      <c r="A1120" s="38" t="s">
        <v>1000</v>
      </c>
      <c r="B1120" s="39">
        <v>3101322</v>
      </c>
      <c r="C1120" s="39" t="s">
        <v>418</v>
      </c>
      <c r="D1120" s="41">
        <v>0</v>
      </c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  <c r="AA1120" s="46"/>
      <c r="AB1120" s="46"/>
      <c r="AC1120" s="46"/>
      <c r="AD1120" s="46"/>
      <c r="AE1120" s="46"/>
      <c r="AF1120" s="46"/>
      <c r="AG1120" s="46"/>
      <c r="AH1120" s="46"/>
      <c r="AI1120" s="46"/>
      <c r="AJ1120" s="46"/>
      <c r="AK1120" s="46"/>
      <c r="AL1120" s="46"/>
      <c r="AM1120" s="46"/>
      <c r="AN1120" s="46"/>
      <c r="AO1120" s="46"/>
      <c r="AP1120" s="46"/>
      <c r="AQ1120" s="46"/>
      <c r="AR1120" s="46"/>
      <c r="AS1120" s="46"/>
      <c r="AT1120" s="46"/>
      <c r="AU1120" s="46"/>
      <c r="AV1120" s="46"/>
      <c r="AW1120" s="46"/>
      <c r="AX1120" s="46"/>
      <c r="AY1120" s="46"/>
      <c r="AZ1120" s="46"/>
      <c r="BA1120" s="46"/>
      <c r="BB1120" s="46"/>
      <c r="BC1120" s="46"/>
      <c r="BD1120" s="46"/>
      <c r="BE1120" s="46"/>
      <c r="BF1120" s="46"/>
      <c r="BG1120" s="46"/>
      <c r="BH1120" s="46"/>
      <c r="BI1120" s="46"/>
      <c r="BJ1120" s="46"/>
      <c r="BK1120" s="46"/>
      <c r="BL1120" s="46"/>
      <c r="BM1120" s="46"/>
      <c r="BN1120" s="46"/>
      <c r="BO1120" s="46"/>
      <c r="BP1120" s="46"/>
      <c r="BQ1120" s="46"/>
      <c r="BR1120" s="46"/>
      <c r="BS1120" s="46"/>
      <c r="BT1120" s="46"/>
      <c r="BU1120" s="46"/>
      <c r="BV1120" s="46"/>
      <c r="BW1120" s="46"/>
      <c r="BX1120" s="46"/>
      <c r="BY1120" s="46"/>
      <c r="BZ1120" s="46"/>
      <c r="CA1120" s="46"/>
      <c r="CB1120" s="46"/>
      <c r="CC1120" s="46"/>
      <c r="CD1120" s="46"/>
      <c r="CE1120" s="46"/>
      <c r="CF1120" s="46"/>
      <c r="CG1120" s="46"/>
      <c r="CH1120" s="46"/>
      <c r="CI1120" s="46"/>
      <c r="CJ1120" s="46"/>
      <c r="CK1120" s="46"/>
      <c r="CL1120" s="46"/>
      <c r="CM1120" s="46"/>
      <c r="CN1120" s="46"/>
      <c r="CO1120" s="46"/>
      <c r="CP1120" s="46"/>
      <c r="CQ1120" s="46"/>
      <c r="CR1120" s="46"/>
      <c r="CS1120" s="46"/>
      <c r="CT1120" s="46"/>
      <c r="CU1120" s="46"/>
      <c r="CV1120" s="46"/>
      <c r="CW1120" s="46"/>
      <c r="CX1120" s="46"/>
      <c r="CY1120" s="46"/>
      <c r="CZ1120" s="46"/>
      <c r="DA1120" s="46"/>
      <c r="DB1120" s="46"/>
      <c r="DC1120" s="46"/>
      <c r="DD1120" s="46"/>
      <c r="DE1120" s="46"/>
      <c r="DF1120" s="46"/>
      <c r="DG1120" s="46"/>
      <c r="DH1120" s="46"/>
      <c r="DI1120" s="46"/>
      <c r="DJ1120" s="46"/>
      <c r="DK1120" s="46"/>
      <c r="DL1120" s="46"/>
      <c r="DM1120" s="46"/>
      <c r="DN1120" s="46"/>
      <c r="DO1120" s="46"/>
      <c r="DP1120" s="46"/>
      <c r="DQ1120" s="46"/>
      <c r="DR1120" s="46"/>
      <c r="DS1120" s="46"/>
      <c r="DT1120" s="46"/>
      <c r="DU1120" s="46"/>
      <c r="DV1120" s="46"/>
      <c r="DW1120" s="46"/>
      <c r="DX1120" s="46"/>
      <c r="DY1120" s="46"/>
      <c r="DZ1120" s="46"/>
      <c r="EA1120" s="46"/>
      <c r="EB1120" s="46"/>
      <c r="EC1120" s="46"/>
      <c r="ED1120" s="46"/>
      <c r="EE1120" s="46"/>
      <c r="EF1120" s="46"/>
      <c r="EG1120" s="46"/>
      <c r="EH1120" s="46"/>
      <c r="EI1120" s="46"/>
      <c r="EJ1120" s="46"/>
      <c r="EK1120" s="46"/>
      <c r="EL1120" s="46"/>
      <c r="EM1120" s="46"/>
      <c r="EN1120" s="46"/>
      <c r="EO1120" s="46"/>
      <c r="EP1120" s="46"/>
      <c r="EQ1120" s="46"/>
      <c r="ER1120" s="46"/>
      <c r="ES1120" s="46"/>
      <c r="ET1120" s="46"/>
      <c r="EU1120" s="46"/>
      <c r="EV1120" s="46"/>
      <c r="EW1120" s="46"/>
      <c r="EX1120" s="46"/>
      <c r="EY1120" s="46"/>
      <c r="EZ1120" s="46"/>
      <c r="FA1120" s="46"/>
      <c r="FB1120" s="46"/>
      <c r="FC1120" s="46"/>
      <c r="FD1120" s="46"/>
      <c r="FE1120" s="46"/>
      <c r="FF1120" s="46"/>
      <c r="FG1120" s="46"/>
      <c r="FH1120" s="46"/>
      <c r="FI1120" s="46"/>
      <c r="FJ1120" s="46"/>
      <c r="FK1120" s="46"/>
      <c r="FL1120" s="46"/>
      <c r="FM1120" s="46"/>
      <c r="FN1120" s="46"/>
      <c r="FO1120" s="46"/>
      <c r="FP1120" s="46"/>
      <c r="FQ1120" s="46"/>
      <c r="FR1120" s="46"/>
      <c r="FS1120" s="46"/>
      <c r="FT1120" s="46"/>
      <c r="FU1120" s="46"/>
      <c r="FV1120" s="46"/>
      <c r="FW1120" s="46"/>
      <c r="FX1120" s="46"/>
      <c r="FY1120" s="46"/>
      <c r="FZ1120" s="46"/>
      <c r="GA1120" s="46"/>
      <c r="GB1120" s="46"/>
      <c r="GC1120" s="46"/>
      <c r="GD1120" s="46"/>
      <c r="GE1120" s="46"/>
      <c r="GF1120" s="46"/>
      <c r="GG1120" s="46"/>
      <c r="GH1120" s="46"/>
      <c r="GI1120" s="46"/>
      <c r="GJ1120" s="46"/>
      <c r="GK1120" s="46"/>
      <c r="GL1120" s="46"/>
      <c r="GM1120" s="46"/>
      <c r="GN1120" s="46"/>
      <c r="GO1120" s="46"/>
      <c r="GP1120" s="46"/>
      <c r="GQ1120" s="46"/>
      <c r="GR1120" s="46"/>
      <c r="GS1120" s="46"/>
      <c r="GT1120" s="46"/>
      <c r="GU1120" s="46"/>
      <c r="GV1120" s="46"/>
      <c r="GW1120" s="46"/>
      <c r="GX1120" s="46"/>
      <c r="GY1120" s="46"/>
      <c r="GZ1120" s="46"/>
      <c r="HA1120" s="46"/>
      <c r="HB1120" s="46"/>
      <c r="HC1120" s="46"/>
      <c r="HD1120" s="46"/>
      <c r="HE1120" s="46"/>
      <c r="HF1120" s="46"/>
    </row>
    <row r="1121" spans="1:214" ht="11.25">
      <c r="A1121" s="38" t="s">
        <v>1000</v>
      </c>
      <c r="B1121" s="39">
        <v>3101323</v>
      </c>
      <c r="C1121" s="39" t="s">
        <v>419</v>
      </c>
      <c r="D1121" s="41">
        <v>0</v>
      </c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  <c r="AA1121" s="46"/>
      <c r="AB1121" s="46"/>
      <c r="AC1121" s="46"/>
      <c r="AD1121" s="46"/>
      <c r="AE1121" s="46"/>
      <c r="AF1121" s="46"/>
      <c r="AG1121" s="46"/>
      <c r="AH1121" s="46"/>
      <c r="AI1121" s="46"/>
      <c r="AJ1121" s="46"/>
      <c r="AK1121" s="46"/>
      <c r="AL1121" s="46"/>
      <c r="AM1121" s="46"/>
      <c r="AN1121" s="46"/>
      <c r="AO1121" s="46"/>
      <c r="AP1121" s="46"/>
      <c r="AQ1121" s="46"/>
      <c r="AR1121" s="46"/>
      <c r="AS1121" s="46"/>
      <c r="AT1121" s="46"/>
      <c r="AU1121" s="46"/>
      <c r="AV1121" s="46"/>
      <c r="AW1121" s="46"/>
      <c r="AX1121" s="46"/>
      <c r="AY1121" s="46"/>
      <c r="AZ1121" s="46"/>
      <c r="BA1121" s="46"/>
      <c r="BB1121" s="46"/>
      <c r="BC1121" s="46"/>
      <c r="BD1121" s="46"/>
      <c r="BE1121" s="46"/>
      <c r="BF1121" s="46"/>
      <c r="BG1121" s="46"/>
      <c r="BH1121" s="46"/>
      <c r="BI1121" s="46"/>
      <c r="BJ1121" s="46"/>
      <c r="BK1121" s="46"/>
      <c r="BL1121" s="46"/>
      <c r="BM1121" s="46"/>
      <c r="BN1121" s="46"/>
      <c r="BO1121" s="46"/>
      <c r="BP1121" s="46"/>
      <c r="BQ1121" s="46"/>
      <c r="BR1121" s="46"/>
      <c r="BS1121" s="46"/>
      <c r="BT1121" s="46"/>
      <c r="BU1121" s="46"/>
      <c r="BV1121" s="46"/>
      <c r="BW1121" s="46"/>
      <c r="BX1121" s="46"/>
      <c r="BY1121" s="46"/>
      <c r="BZ1121" s="46"/>
      <c r="CA1121" s="46"/>
      <c r="CB1121" s="46"/>
      <c r="CC1121" s="46"/>
      <c r="CD1121" s="46"/>
      <c r="CE1121" s="46"/>
      <c r="CF1121" s="46"/>
      <c r="CG1121" s="46"/>
      <c r="CH1121" s="46"/>
      <c r="CI1121" s="46"/>
      <c r="CJ1121" s="46"/>
      <c r="CK1121" s="46"/>
      <c r="CL1121" s="46"/>
      <c r="CM1121" s="46"/>
      <c r="CN1121" s="46"/>
      <c r="CO1121" s="46"/>
      <c r="CP1121" s="46"/>
      <c r="CQ1121" s="46"/>
      <c r="CR1121" s="46"/>
      <c r="CS1121" s="46"/>
      <c r="CT1121" s="46"/>
      <c r="CU1121" s="46"/>
      <c r="CV1121" s="46"/>
      <c r="CW1121" s="46"/>
      <c r="CX1121" s="46"/>
      <c r="CY1121" s="46"/>
      <c r="CZ1121" s="46"/>
      <c r="DA1121" s="46"/>
      <c r="DB1121" s="46"/>
      <c r="DC1121" s="46"/>
      <c r="DD1121" s="46"/>
      <c r="DE1121" s="46"/>
      <c r="DF1121" s="46"/>
      <c r="DG1121" s="46"/>
      <c r="DH1121" s="46"/>
      <c r="DI1121" s="46"/>
      <c r="DJ1121" s="46"/>
      <c r="DK1121" s="46"/>
      <c r="DL1121" s="46"/>
      <c r="DM1121" s="46"/>
      <c r="DN1121" s="46"/>
      <c r="DO1121" s="46"/>
      <c r="DP1121" s="46"/>
      <c r="DQ1121" s="46"/>
      <c r="DR1121" s="46"/>
      <c r="DS1121" s="46"/>
      <c r="DT1121" s="46"/>
      <c r="DU1121" s="46"/>
      <c r="DV1121" s="46"/>
      <c r="DW1121" s="46"/>
      <c r="DX1121" s="46"/>
      <c r="DY1121" s="46"/>
      <c r="DZ1121" s="46"/>
      <c r="EA1121" s="46"/>
      <c r="EB1121" s="46"/>
      <c r="EC1121" s="46"/>
      <c r="ED1121" s="46"/>
      <c r="EE1121" s="46"/>
      <c r="EF1121" s="46"/>
      <c r="EG1121" s="46"/>
      <c r="EH1121" s="46"/>
      <c r="EI1121" s="46"/>
      <c r="EJ1121" s="46"/>
      <c r="EK1121" s="46"/>
      <c r="EL1121" s="46"/>
      <c r="EM1121" s="46"/>
      <c r="EN1121" s="46"/>
      <c r="EO1121" s="46"/>
      <c r="EP1121" s="46"/>
      <c r="EQ1121" s="46"/>
      <c r="ER1121" s="46"/>
      <c r="ES1121" s="46"/>
      <c r="ET1121" s="46"/>
      <c r="EU1121" s="46"/>
      <c r="EV1121" s="46"/>
      <c r="EW1121" s="46"/>
      <c r="EX1121" s="46"/>
      <c r="EY1121" s="46"/>
      <c r="EZ1121" s="46"/>
      <c r="FA1121" s="46"/>
      <c r="FB1121" s="46"/>
      <c r="FC1121" s="46"/>
      <c r="FD1121" s="46"/>
      <c r="FE1121" s="46"/>
      <c r="FF1121" s="46"/>
      <c r="FG1121" s="46"/>
      <c r="FH1121" s="46"/>
      <c r="FI1121" s="46"/>
      <c r="FJ1121" s="46"/>
      <c r="FK1121" s="46"/>
      <c r="FL1121" s="46"/>
      <c r="FM1121" s="46"/>
      <c r="FN1121" s="46"/>
      <c r="FO1121" s="46"/>
      <c r="FP1121" s="46"/>
      <c r="FQ1121" s="46"/>
      <c r="FR1121" s="46"/>
      <c r="FS1121" s="46"/>
      <c r="FT1121" s="46"/>
      <c r="FU1121" s="46"/>
      <c r="FV1121" s="46"/>
      <c r="FW1121" s="46"/>
      <c r="FX1121" s="46"/>
      <c r="FY1121" s="46"/>
      <c r="FZ1121" s="46"/>
      <c r="GA1121" s="46"/>
      <c r="GB1121" s="46"/>
      <c r="GC1121" s="46"/>
      <c r="GD1121" s="46"/>
      <c r="GE1121" s="46"/>
      <c r="GF1121" s="46"/>
      <c r="GG1121" s="46"/>
      <c r="GH1121" s="46"/>
      <c r="GI1121" s="46"/>
      <c r="GJ1121" s="46"/>
      <c r="GK1121" s="46"/>
      <c r="GL1121" s="46"/>
      <c r="GM1121" s="46"/>
      <c r="GN1121" s="46"/>
      <c r="GO1121" s="46"/>
      <c r="GP1121" s="46"/>
      <c r="GQ1121" s="46"/>
      <c r="GR1121" s="46"/>
      <c r="GS1121" s="46"/>
      <c r="GT1121" s="46"/>
      <c r="GU1121" s="46"/>
      <c r="GV1121" s="46"/>
      <c r="GW1121" s="46"/>
      <c r="GX1121" s="46"/>
      <c r="GY1121" s="46"/>
      <c r="GZ1121" s="46"/>
      <c r="HA1121" s="46"/>
      <c r="HB1121" s="46"/>
      <c r="HC1121" s="46"/>
      <c r="HD1121" s="46"/>
      <c r="HE1121" s="46"/>
      <c r="HF1121" s="46"/>
    </row>
    <row r="1122" spans="1:214" ht="22.5">
      <c r="A1122" s="38" t="s">
        <v>1000</v>
      </c>
      <c r="B1122" s="39">
        <v>3101324</v>
      </c>
      <c r="C1122" s="39" t="s">
        <v>420</v>
      </c>
      <c r="D1122" s="41">
        <v>0</v>
      </c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  <c r="AA1122" s="46"/>
      <c r="AB1122" s="46"/>
      <c r="AC1122" s="46"/>
      <c r="AD1122" s="46"/>
      <c r="AE1122" s="46"/>
      <c r="AF1122" s="46"/>
      <c r="AG1122" s="46"/>
      <c r="AH1122" s="46"/>
      <c r="AI1122" s="46"/>
      <c r="AJ1122" s="46"/>
      <c r="AK1122" s="46"/>
      <c r="AL1122" s="46"/>
      <c r="AM1122" s="46"/>
      <c r="AN1122" s="46"/>
      <c r="AO1122" s="46"/>
      <c r="AP1122" s="46"/>
      <c r="AQ1122" s="46"/>
      <c r="AR1122" s="46"/>
      <c r="AS1122" s="46"/>
      <c r="AT1122" s="46"/>
      <c r="AU1122" s="46"/>
      <c r="AV1122" s="46"/>
      <c r="AW1122" s="46"/>
      <c r="AX1122" s="46"/>
      <c r="AY1122" s="46"/>
      <c r="AZ1122" s="46"/>
      <c r="BA1122" s="46"/>
      <c r="BB1122" s="46"/>
      <c r="BC1122" s="46"/>
      <c r="BD1122" s="46"/>
      <c r="BE1122" s="46"/>
      <c r="BF1122" s="46"/>
      <c r="BG1122" s="46"/>
      <c r="BH1122" s="46"/>
      <c r="BI1122" s="46"/>
      <c r="BJ1122" s="46"/>
      <c r="BK1122" s="46"/>
      <c r="BL1122" s="46"/>
      <c r="BM1122" s="46"/>
      <c r="BN1122" s="46"/>
      <c r="BO1122" s="46"/>
      <c r="BP1122" s="46"/>
      <c r="BQ1122" s="46"/>
      <c r="BR1122" s="46"/>
      <c r="BS1122" s="46"/>
      <c r="BT1122" s="46"/>
      <c r="BU1122" s="46"/>
      <c r="BV1122" s="46"/>
      <c r="BW1122" s="46"/>
      <c r="BX1122" s="46"/>
      <c r="BY1122" s="46"/>
      <c r="BZ1122" s="46"/>
      <c r="CA1122" s="46"/>
      <c r="CB1122" s="46"/>
      <c r="CC1122" s="46"/>
      <c r="CD1122" s="46"/>
      <c r="CE1122" s="46"/>
      <c r="CF1122" s="46"/>
      <c r="CG1122" s="46"/>
      <c r="CH1122" s="46"/>
      <c r="CI1122" s="46"/>
      <c r="CJ1122" s="46"/>
      <c r="CK1122" s="46"/>
      <c r="CL1122" s="46"/>
      <c r="CM1122" s="46"/>
      <c r="CN1122" s="46"/>
      <c r="CO1122" s="46"/>
      <c r="CP1122" s="46"/>
      <c r="CQ1122" s="46"/>
      <c r="CR1122" s="46"/>
      <c r="CS1122" s="46"/>
      <c r="CT1122" s="46"/>
      <c r="CU1122" s="46"/>
      <c r="CV1122" s="46"/>
      <c r="CW1122" s="46"/>
      <c r="CX1122" s="46"/>
      <c r="CY1122" s="46"/>
      <c r="CZ1122" s="46"/>
      <c r="DA1122" s="46"/>
      <c r="DB1122" s="46"/>
      <c r="DC1122" s="46"/>
      <c r="DD1122" s="46"/>
      <c r="DE1122" s="46"/>
      <c r="DF1122" s="46"/>
      <c r="DG1122" s="46"/>
      <c r="DH1122" s="46"/>
      <c r="DI1122" s="46"/>
      <c r="DJ1122" s="46"/>
      <c r="DK1122" s="46"/>
      <c r="DL1122" s="46"/>
      <c r="DM1122" s="46"/>
      <c r="DN1122" s="46"/>
      <c r="DO1122" s="46"/>
      <c r="DP1122" s="46"/>
      <c r="DQ1122" s="46"/>
      <c r="DR1122" s="46"/>
      <c r="DS1122" s="46"/>
      <c r="DT1122" s="46"/>
      <c r="DU1122" s="46"/>
      <c r="DV1122" s="46"/>
      <c r="DW1122" s="46"/>
      <c r="DX1122" s="46"/>
      <c r="DY1122" s="46"/>
      <c r="DZ1122" s="46"/>
      <c r="EA1122" s="46"/>
      <c r="EB1122" s="46"/>
      <c r="EC1122" s="46"/>
      <c r="ED1122" s="46"/>
      <c r="EE1122" s="46"/>
      <c r="EF1122" s="46"/>
      <c r="EG1122" s="46"/>
      <c r="EH1122" s="46"/>
      <c r="EI1122" s="46"/>
      <c r="EJ1122" s="46"/>
      <c r="EK1122" s="46"/>
      <c r="EL1122" s="46"/>
      <c r="EM1122" s="46"/>
      <c r="EN1122" s="46"/>
      <c r="EO1122" s="46"/>
      <c r="EP1122" s="46"/>
      <c r="EQ1122" s="46"/>
      <c r="ER1122" s="46"/>
      <c r="ES1122" s="46"/>
      <c r="ET1122" s="46"/>
      <c r="EU1122" s="46"/>
      <c r="EV1122" s="46"/>
      <c r="EW1122" s="46"/>
      <c r="EX1122" s="46"/>
      <c r="EY1122" s="46"/>
      <c r="EZ1122" s="46"/>
      <c r="FA1122" s="46"/>
      <c r="FB1122" s="46"/>
      <c r="FC1122" s="46"/>
      <c r="FD1122" s="46"/>
      <c r="FE1122" s="46"/>
      <c r="FF1122" s="46"/>
      <c r="FG1122" s="46"/>
      <c r="FH1122" s="46"/>
      <c r="FI1122" s="46"/>
      <c r="FJ1122" s="46"/>
      <c r="FK1122" s="46"/>
      <c r="FL1122" s="46"/>
      <c r="FM1122" s="46"/>
      <c r="FN1122" s="46"/>
      <c r="FO1122" s="46"/>
      <c r="FP1122" s="46"/>
      <c r="FQ1122" s="46"/>
      <c r="FR1122" s="46"/>
      <c r="FS1122" s="46"/>
      <c r="FT1122" s="46"/>
      <c r="FU1122" s="46"/>
      <c r="FV1122" s="46"/>
      <c r="FW1122" s="46"/>
      <c r="FX1122" s="46"/>
      <c r="FY1122" s="46"/>
      <c r="FZ1122" s="46"/>
      <c r="GA1122" s="46"/>
      <c r="GB1122" s="46"/>
      <c r="GC1122" s="46"/>
      <c r="GD1122" s="46"/>
      <c r="GE1122" s="46"/>
      <c r="GF1122" s="46"/>
      <c r="GG1122" s="46"/>
      <c r="GH1122" s="46"/>
      <c r="GI1122" s="46"/>
      <c r="GJ1122" s="46"/>
      <c r="GK1122" s="46"/>
      <c r="GL1122" s="46"/>
      <c r="GM1122" s="46"/>
      <c r="GN1122" s="46"/>
      <c r="GO1122" s="46"/>
      <c r="GP1122" s="46"/>
      <c r="GQ1122" s="46"/>
      <c r="GR1122" s="46"/>
      <c r="GS1122" s="46"/>
      <c r="GT1122" s="46"/>
      <c r="GU1122" s="46"/>
      <c r="GV1122" s="46"/>
      <c r="GW1122" s="46"/>
      <c r="GX1122" s="46"/>
      <c r="GY1122" s="46"/>
      <c r="GZ1122" s="46"/>
      <c r="HA1122" s="46"/>
      <c r="HB1122" s="46"/>
      <c r="HC1122" s="46"/>
      <c r="HD1122" s="46"/>
      <c r="HE1122" s="46"/>
      <c r="HF1122" s="46"/>
    </row>
    <row r="1123" spans="1:214" ht="11.25">
      <c r="A1123" s="35">
        <v>63</v>
      </c>
      <c r="B1123" s="36" t="s">
        <v>560</v>
      </c>
      <c r="C1123" s="35" t="s">
        <v>561</v>
      </c>
      <c r="D1123" s="37">
        <f>D1124</f>
        <v>0</v>
      </c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  <c r="AA1123" s="46"/>
      <c r="AB1123" s="46"/>
      <c r="AC1123" s="46"/>
      <c r="AD1123" s="46"/>
      <c r="AE1123" s="46"/>
      <c r="AF1123" s="46"/>
      <c r="AG1123" s="46"/>
      <c r="AH1123" s="46"/>
      <c r="AI1123" s="46"/>
      <c r="AJ1123" s="46"/>
      <c r="AK1123" s="46"/>
      <c r="AL1123" s="46"/>
      <c r="AM1123" s="46"/>
      <c r="AN1123" s="46"/>
      <c r="AO1123" s="46"/>
      <c r="AP1123" s="46"/>
      <c r="AQ1123" s="46"/>
      <c r="AR1123" s="46"/>
      <c r="AS1123" s="46"/>
      <c r="AT1123" s="46"/>
      <c r="AU1123" s="46"/>
      <c r="AV1123" s="46"/>
      <c r="AW1123" s="46"/>
      <c r="AX1123" s="46"/>
      <c r="AY1123" s="46"/>
      <c r="AZ1123" s="46"/>
      <c r="BA1123" s="46"/>
      <c r="BB1123" s="46"/>
      <c r="BC1123" s="46"/>
      <c r="BD1123" s="46"/>
      <c r="BE1123" s="46"/>
      <c r="BF1123" s="46"/>
      <c r="BG1123" s="46"/>
      <c r="BH1123" s="46"/>
      <c r="BI1123" s="46"/>
      <c r="BJ1123" s="46"/>
      <c r="BK1123" s="46"/>
      <c r="BL1123" s="46"/>
      <c r="BM1123" s="46"/>
      <c r="BN1123" s="46"/>
      <c r="BO1123" s="46"/>
      <c r="BP1123" s="46"/>
      <c r="BQ1123" s="46"/>
      <c r="BR1123" s="46"/>
      <c r="BS1123" s="46"/>
      <c r="BT1123" s="46"/>
      <c r="BU1123" s="46"/>
      <c r="BV1123" s="46"/>
      <c r="BW1123" s="46"/>
      <c r="BX1123" s="46"/>
      <c r="BY1123" s="46"/>
      <c r="BZ1123" s="46"/>
      <c r="CA1123" s="46"/>
      <c r="CB1123" s="46"/>
      <c r="CC1123" s="46"/>
      <c r="CD1123" s="46"/>
      <c r="CE1123" s="46"/>
      <c r="CF1123" s="46"/>
      <c r="CG1123" s="46"/>
      <c r="CH1123" s="46"/>
      <c r="CI1123" s="46"/>
      <c r="CJ1123" s="46"/>
      <c r="CK1123" s="46"/>
      <c r="CL1123" s="46"/>
      <c r="CM1123" s="46"/>
      <c r="CN1123" s="46"/>
      <c r="CO1123" s="46"/>
      <c r="CP1123" s="46"/>
      <c r="CQ1123" s="46"/>
      <c r="CR1123" s="46"/>
      <c r="CS1123" s="46"/>
      <c r="CT1123" s="46"/>
      <c r="CU1123" s="46"/>
      <c r="CV1123" s="46"/>
      <c r="CW1123" s="46"/>
      <c r="CX1123" s="46"/>
      <c r="CY1123" s="46"/>
      <c r="CZ1123" s="46"/>
      <c r="DA1123" s="46"/>
      <c r="DB1123" s="46"/>
      <c r="DC1123" s="46"/>
      <c r="DD1123" s="46"/>
      <c r="DE1123" s="46"/>
      <c r="DF1123" s="46"/>
      <c r="DG1123" s="46"/>
      <c r="DH1123" s="46"/>
      <c r="DI1123" s="46"/>
      <c r="DJ1123" s="46"/>
      <c r="DK1123" s="46"/>
      <c r="DL1123" s="46"/>
      <c r="DM1123" s="46"/>
      <c r="DN1123" s="46"/>
      <c r="DO1123" s="46"/>
      <c r="DP1123" s="46"/>
      <c r="DQ1123" s="46"/>
      <c r="DR1123" s="46"/>
      <c r="DS1123" s="46"/>
      <c r="DT1123" s="46"/>
      <c r="DU1123" s="46"/>
      <c r="DV1123" s="46"/>
      <c r="DW1123" s="46"/>
      <c r="DX1123" s="46"/>
      <c r="DY1123" s="46"/>
      <c r="DZ1123" s="46"/>
      <c r="EA1123" s="46"/>
      <c r="EB1123" s="46"/>
      <c r="EC1123" s="46"/>
      <c r="ED1123" s="46"/>
      <c r="EE1123" s="46"/>
      <c r="EF1123" s="46"/>
      <c r="EG1123" s="46"/>
      <c r="EH1123" s="46"/>
      <c r="EI1123" s="46"/>
      <c r="EJ1123" s="46"/>
      <c r="EK1123" s="46"/>
      <c r="EL1123" s="46"/>
      <c r="EM1123" s="46"/>
      <c r="EN1123" s="46"/>
      <c r="EO1123" s="46"/>
      <c r="EP1123" s="46"/>
      <c r="EQ1123" s="46"/>
      <c r="ER1123" s="46"/>
      <c r="ES1123" s="46"/>
      <c r="ET1123" s="46"/>
      <c r="EU1123" s="46"/>
      <c r="EV1123" s="46"/>
      <c r="EW1123" s="46"/>
      <c r="EX1123" s="46"/>
      <c r="EY1123" s="46"/>
      <c r="EZ1123" s="46"/>
      <c r="FA1123" s="46"/>
      <c r="FB1123" s="46"/>
      <c r="FC1123" s="46"/>
      <c r="FD1123" s="46"/>
      <c r="FE1123" s="46"/>
      <c r="FF1123" s="46"/>
      <c r="FG1123" s="46"/>
      <c r="FH1123" s="46"/>
      <c r="FI1123" s="46"/>
      <c r="FJ1123" s="46"/>
      <c r="FK1123" s="46"/>
      <c r="FL1123" s="46"/>
      <c r="FM1123" s="46"/>
      <c r="FN1123" s="46"/>
      <c r="FO1123" s="46"/>
      <c r="FP1123" s="46"/>
      <c r="FQ1123" s="46"/>
      <c r="FR1123" s="46"/>
      <c r="FS1123" s="46"/>
      <c r="FT1123" s="46"/>
      <c r="FU1123" s="46"/>
      <c r="FV1123" s="46"/>
      <c r="FW1123" s="46"/>
      <c r="FX1123" s="46"/>
      <c r="FY1123" s="46"/>
      <c r="FZ1123" s="46"/>
      <c r="GA1123" s="46"/>
      <c r="GB1123" s="46"/>
      <c r="GC1123" s="46"/>
      <c r="GD1123" s="46"/>
      <c r="GE1123" s="46"/>
      <c r="GF1123" s="46"/>
      <c r="GG1123" s="46"/>
      <c r="GH1123" s="46"/>
      <c r="GI1123" s="46"/>
      <c r="GJ1123" s="46"/>
      <c r="GK1123" s="46"/>
      <c r="GL1123" s="46"/>
      <c r="GM1123" s="46"/>
      <c r="GN1123" s="46"/>
      <c r="GO1123" s="46"/>
      <c r="GP1123" s="46"/>
      <c r="GQ1123" s="46"/>
      <c r="GR1123" s="46"/>
      <c r="GS1123" s="46"/>
      <c r="GT1123" s="46"/>
      <c r="GU1123" s="46"/>
      <c r="GV1123" s="46"/>
      <c r="GW1123" s="46"/>
      <c r="GX1123" s="46"/>
      <c r="GY1123" s="46"/>
      <c r="GZ1123" s="46"/>
      <c r="HA1123" s="46"/>
      <c r="HB1123" s="46"/>
      <c r="HC1123" s="46"/>
      <c r="HD1123" s="46"/>
      <c r="HE1123" s="46"/>
      <c r="HF1123" s="46"/>
    </row>
    <row r="1124" spans="1:214" ht="11.25">
      <c r="A1124" s="38" t="s">
        <v>1000</v>
      </c>
      <c r="B1124" s="39">
        <v>3101401</v>
      </c>
      <c r="C1124" s="39" t="s">
        <v>562</v>
      </c>
      <c r="D1124" s="41">
        <v>0</v>
      </c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  <c r="AA1124" s="46"/>
      <c r="AB1124" s="46"/>
      <c r="AC1124" s="46"/>
      <c r="AD1124" s="46"/>
      <c r="AE1124" s="46"/>
      <c r="AF1124" s="46"/>
      <c r="AG1124" s="46"/>
      <c r="AH1124" s="46"/>
      <c r="AI1124" s="46"/>
      <c r="AJ1124" s="46"/>
      <c r="AK1124" s="46"/>
      <c r="AL1124" s="46"/>
      <c r="AM1124" s="46"/>
      <c r="AN1124" s="46"/>
      <c r="AO1124" s="46"/>
      <c r="AP1124" s="46"/>
      <c r="AQ1124" s="46"/>
      <c r="AR1124" s="46"/>
      <c r="AS1124" s="46"/>
      <c r="AT1124" s="46"/>
      <c r="AU1124" s="46"/>
      <c r="AV1124" s="46"/>
      <c r="AW1124" s="46"/>
      <c r="AX1124" s="46"/>
      <c r="AY1124" s="46"/>
      <c r="AZ1124" s="46"/>
      <c r="BA1124" s="46"/>
      <c r="BB1124" s="46"/>
      <c r="BC1124" s="46"/>
      <c r="BD1124" s="46"/>
      <c r="BE1124" s="46"/>
      <c r="BF1124" s="46"/>
      <c r="BG1124" s="46"/>
      <c r="BH1124" s="46"/>
      <c r="BI1124" s="46"/>
      <c r="BJ1124" s="46"/>
      <c r="BK1124" s="46"/>
      <c r="BL1124" s="46"/>
      <c r="BM1124" s="46"/>
      <c r="BN1124" s="46"/>
      <c r="BO1124" s="46"/>
      <c r="BP1124" s="46"/>
      <c r="BQ1124" s="46"/>
      <c r="BR1124" s="46"/>
      <c r="BS1124" s="46"/>
      <c r="BT1124" s="46"/>
      <c r="BU1124" s="46"/>
      <c r="BV1124" s="46"/>
      <c r="BW1124" s="46"/>
      <c r="BX1124" s="46"/>
      <c r="BY1124" s="46"/>
      <c r="BZ1124" s="46"/>
      <c r="CA1124" s="46"/>
      <c r="CB1124" s="46"/>
      <c r="CC1124" s="46"/>
      <c r="CD1124" s="46"/>
      <c r="CE1124" s="46"/>
      <c r="CF1124" s="46"/>
      <c r="CG1124" s="46"/>
      <c r="CH1124" s="46"/>
      <c r="CI1124" s="46"/>
      <c r="CJ1124" s="46"/>
      <c r="CK1124" s="46"/>
      <c r="CL1124" s="46"/>
      <c r="CM1124" s="46"/>
      <c r="CN1124" s="46"/>
      <c r="CO1124" s="46"/>
      <c r="CP1124" s="46"/>
      <c r="CQ1124" s="46"/>
      <c r="CR1124" s="46"/>
      <c r="CS1124" s="46"/>
      <c r="CT1124" s="46"/>
      <c r="CU1124" s="46"/>
      <c r="CV1124" s="46"/>
      <c r="CW1124" s="46"/>
      <c r="CX1124" s="46"/>
      <c r="CY1124" s="46"/>
      <c r="CZ1124" s="46"/>
      <c r="DA1124" s="46"/>
      <c r="DB1124" s="46"/>
      <c r="DC1124" s="46"/>
      <c r="DD1124" s="46"/>
      <c r="DE1124" s="46"/>
      <c r="DF1124" s="46"/>
      <c r="DG1124" s="46"/>
      <c r="DH1124" s="46"/>
      <c r="DI1124" s="46"/>
      <c r="DJ1124" s="46"/>
      <c r="DK1124" s="46"/>
      <c r="DL1124" s="46"/>
      <c r="DM1124" s="46"/>
      <c r="DN1124" s="46"/>
      <c r="DO1124" s="46"/>
      <c r="DP1124" s="46"/>
      <c r="DQ1124" s="46"/>
      <c r="DR1124" s="46"/>
      <c r="DS1124" s="46"/>
      <c r="DT1124" s="46"/>
      <c r="DU1124" s="46"/>
      <c r="DV1124" s="46"/>
      <c r="DW1124" s="46"/>
      <c r="DX1124" s="46"/>
      <c r="DY1124" s="46"/>
      <c r="DZ1124" s="46"/>
      <c r="EA1124" s="46"/>
      <c r="EB1124" s="46"/>
      <c r="EC1124" s="46"/>
      <c r="ED1124" s="46"/>
      <c r="EE1124" s="46"/>
      <c r="EF1124" s="46"/>
      <c r="EG1124" s="46"/>
      <c r="EH1124" s="46"/>
      <c r="EI1124" s="46"/>
      <c r="EJ1124" s="46"/>
      <c r="EK1124" s="46"/>
      <c r="EL1124" s="46"/>
      <c r="EM1124" s="46"/>
      <c r="EN1124" s="46"/>
      <c r="EO1124" s="46"/>
      <c r="EP1124" s="46"/>
      <c r="EQ1124" s="46"/>
      <c r="ER1124" s="46"/>
      <c r="ES1124" s="46"/>
      <c r="ET1124" s="46"/>
      <c r="EU1124" s="46"/>
      <c r="EV1124" s="46"/>
      <c r="EW1124" s="46"/>
      <c r="EX1124" s="46"/>
      <c r="EY1124" s="46"/>
      <c r="EZ1124" s="46"/>
      <c r="FA1124" s="46"/>
      <c r="FB1124" s="46"/>
      <c r="FC1124" s="46"/>
      <c r="FD1124" s="46"/>
      <c r="FE1124" s="46"/>
      <c r="FF1124" s="46"/>
      <c r="FG1124" s="46"/>
      <c r="FH1124" s="46"/>
      <c r="FI1124" s="46"/>
      <c r="FJ1124" s="46"/>
      <c r="FK1124" s="46"/>
      <c r="FL1124" s="46"/>
      <c r="FM1124" s="46"/>
      <c r="FN1124" s="46"/>
      <c r="FO1124" s="46"/>
      <c r="FP1124" s="46"/>
      <c r="FQ1124" s="46"/>
      <c r="FR1124" s="46"/>
      <c r="FS1124" s="46"/>
      <c r="FT1124" s="46"/>
      <c r="FU1124" s="46"/>
      <c r="FV1124" s="46"/>
      <c r="FW1124" s="46"/>
      <c r="FX1124" s="46"/>
      <c r="FY1124" s="46"/>
      <c r="FZ1124" s="46"/>
      <c r="GA1124" s="46"/>
      <c r="GB1124" s="46"/>
      <c r="GC1124" s="46"/>
      <c r="GD1124" s="46"/>
      <c r="GE1124" s="46"/>
      <c r="GF1124" s="46"/>
      <c r="GG1124" s="46"/>
      <c r="GH1124" s="46"/>
      <c r="GI1124" s="46"/>
      <c r="GJ1124" s="46"/>
      <c r="GK1124" s="46"/>
      <c r="GL1124" s="46"/>
      <c r="GM1124" s="46"/>
      <c r="GN1124" s="46"/>
      <c r="GO1124" s="46"/>
      <c r="GP1124" s="46"/>
      <c r="GQ1124" s="46"/>
      <c r="GR1124" s="46"/>
      <c r="GS1124" s="46"/>
      <c r="GT1124" s="46"/>
      <c r="GU1124" s="46"/>
      <c r="GV1124" s="46"/>
      <c r="GW1124" s="46"/>
      <c r="GX1124" s="46"/>
      <c r="GY1124" s="46"/>
      <c r="GZ1124" s="46"/>
      <c r="HA1124" s="46"/>
      <c r="HB1124" s="46"/>
      <c r="HC1124" s="46"/>
      <c r="HD1124" s="46"/>
      <c r="HE1124" s="46"/>
      <c r="HF1124" s="46"/>
    </row>
    <row r="1125" spans="1:214" ht="11.25">
      <c r="A1125" s="35">
        <v>64</v>
      </c>
      <c r="B1125" s="36" t="s">
        <v>563</v>
      </c>
      <c r="C1125" s="35" t="s">
        <v>564</v>
      </c>
      <c r="D1125" s="37">
        <f>SUM(D1126:D1128)+D1129</f>
        <v>0</v>
      </c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  <c r="AA1125" s="46"/>
      <c r="AB1125" s="46"/>
      <c r="AC1125" s="46"/>
      <c r="AD1125" s="46"/>
      <c r="AE1125" s="46"/>
      <c r="AF1125" s="46"/>
      <c r="AG1125" s="46"/>
      <c r="AH1125" s="46"/>
      <c r="AI1125" s="46"/>
      <c r="AJ1125" s="46"/>
      <c r="AK1125" s="46"/>
      <c r="AL1125" s="46"/>
      <c r="AM1125" s="46"/>
      <c r="AN1125" s="46"/>
      <c r="AO1125" s="46"/>
      <c r="AP1125" s="46"/>
      <c r="AQ1125" s="46"/>
      <c r="AR1125" s="46"/>
      <c r="AS1125" s="46"/>
      <c r="AT1125" s="46"/>
      <c r="AU1125" s="46"/>
      <c r="AV1125" s="46"/>
      <c r="AW1125" s="46"/>
      <c r="AX1125" s="46"/>
      <c r="AY1125" s="46"/>
      <c r="AZ1125" s="46"/>
      <c r="BA1125" s="46"/>
      <c r="BB1125" s="46"/>
      <c r="BC1125" s="46"/>
      <c r="BD1125" s="46"/>
      <c r="BE1125" s="46"/>
      <c r="BF1125" s="46"/>
      <c r="BG1125" s="46"/>
      <c r="BH1125" s="46"/>
      <c r="BI1125" s="46"/>
      <c r="BJ1125" s="46"/>
      <c r="BK1125" s="46"/>
      <c r="BL1125" s="46"/>
      <c r="BM1125" s="46"/>
      <c r="BN1125" s="46"/>
      <c r="BO1125" s="46"/>
      <c r="BP1125" s="46"/>
      <c r="BQ1125" s="46"/>
      <c r="BR1125" s="46"/>
      <c r="BS1125" s="46"/>
      <c r="BT1125" s="46"/>
      <c r="BU1125" s="46"/>
      <c r="BV1125" s="46"/>
      <c r="BW1125" s="46"/>
      <c r="BX1125" s="46"/>
      <c r="BY1125" s="46"/>
      <c r="BZ1125" s="46"/>
      <c r="CA1125" s="46"/>
      <c r="CB1125" s="46"/>
      <c r="CC1125" s="46"/>
      <c r="CD1125" s="46"/>
      <c r="CE1125" s="46"/>
      <c r="CF1125" s="46"/>
      <c r="CG1125" s="46"/>
      <c r="CH1125" s="46"/>
      <c r="CI1125" s="46"/>
      <c r="CJ1125" s="46"/>
      <c r="CK1125" s="46"/>
      <c r="CL1125" s="46"/>
      <c r="CM1125" s="46"/>
      <c r="CN1125" s="46"/>
      <c r="CO1125" s="46"/>
      <c r="CP1125" s="46"/>
      <c r="CQ1125" s="46"/>
      <c r="CR1125" s="46"/>
      <c r="CS1125" s="46"/>
      <c r="CT1125" s="46"/>
      <c r="CU1125" s="46"/>
      <c r="CV1125" s="46"/>
      <c r="CW1125" s="46"/>
      <c r="CX1125" s="46"/>
      <c r="CY1125" s="46"/>
      <c r="CZ1125" s="46"/>
      <c r="DA1125" s="46"/>
      <c r="DB1125" s="46"/>
      <c r="DC1125" s="46"/>
      <c r="DD1125" s="46"/>
      <c r="DE1125" s="46"/>
      <c r="DF1125" s="46"/>
      <c r="DG1125" s="46"/>
      <c r="DH1125" s="46"/>
      <c r="DI1125" s="46"/>
      <c r="DJ1125" s="46"/>
      <c r="DK1125" s="46"/>
      <c r="DL1125" s="46"/>
      <c r="DM1125" s="46"/>
      <c r="DN1125" s="46"/>
      <c r="DO1125" s="46"/>
      <c r="DP1125" s="46"/>
      <c r="DQ1125" s="46"/>
      <c r="DR1125" s="46"/>
      <c r="DS1125" s="46"/>
      <c r="DT1125" s="46"/>
      <c r="DU1125" s="46"/>
      <c r="DV1125" s="46"/>
      <c r="DW1125" s="46"/>
      <c r="DX1125" s="46"/>
      <c r="DY1125" s="46"/>
      <c r="DZ1125" s="46"/>
      <c r="EA1125" s="46"/>
      <c r="EB1125" s="46"/>
      <c r="EC1125" s="46"/>
      <c r="ED1125" s="46"/>
      <c r="EE1125" s="46"/>
      <c r="EF1125" s="46"/>
      <c r="EG1125" s="46"/>
      <c r="EH1125" s="46"/>
      <c r="EI1125" s="46"/>
      <c r="EJ1125" s="46"/>
      <c r="EK1125" s="46"/>
      <c r="EL1125" s="46"/>
      <c r="EM1125" s="46"/>
      <c r="EN1125" s="46"/>
      <c r="EO1125" s="46"/>
      <c r="EP1125" s="46"/>
      <c r="EQ1125" s="46"/>
      <c r="ER1125" s="46"/>
      <c r="ES1125" s="46"/>
      <c r="ET1125" s="46"/>
      <c r="EU1125" s="46"/>
      <c r="EV1125" s="46"/>
      <c r="EW1125" s="46"/>
      <c r="EX1125" s="46"/>
      <c r="EY1125" s="46"/>
      <c r="EZ1125" s="46"/>
      <c r="FA1125" s="46"/>
      <c r="FB1125" s="46"/>
      <c r="FC1125" s="46"/>
      <c r="FD1125" s="46"/>
      <c r="FE1125" s="46"/>
      <c r="FF1125" s="46"/>
      <c r="FG1125" s="46"/>
      <c r="FH1125" s="46"/>
      <c r="FI1125" s="46"/>
      <c r="FJ1125" s="46"/>
      <c r="FK1125" s="46"/>
      <c r="FL1125" s="46"/>
      <c r="FM1125" s="46"/>
      <c r="FN1125" s="46"/>
      <c r="FO1125" s="46"/>
      <c r="FP1125" s="46"/>
      <c r="FQ1125" s="46"/>
      <c r="FR1125" s="46"/>
      <c r="FS1125" s="46"/>
      <c r="FT1125" s="46"/>
      <c r="FU1125" s="46"/>
      <c r="FV1125" s="46"/>
      <c r="FW1125" s="46"/>
      <c r="FX1125" s="46"/>
      <c r="FY1125" s="46"/>
      <c r="FZ1125" s="46"/>
      <c r="GA1125" s="46"/>
      <c r="GB1125" s="46"/>
      <c r="GC1125" s="46"/>
      <c r="GD1125" s="46"/>
      <c r="GE1125" s="46"/>
      <c r="GF1125" s="46"/>
      <c r="GG1125" s="46"/>
      <c r="GH1125" s="46"/>
      <c r="GI1125" s="46"/>
      <c r="GJ1125" s="46"/>
      <c r="GK1125" s="46"/>
      <c r="GL1125" s="46"/>
      <c r="GM1125" s="46"/>
      <c r="GN1125" s="46"/>
      <c r="GO1125" s="46"/>
      <c r="GP1125" s="46"/>
      <c r="GQ1125" s="46"/>
      <c r="GR1125" s="46"/>
      <c r="GS1125" s="46"/>
      <c r="GT1125" s="46"/>
      <c r="GU1125" s="46"/>
      <c r="GV1125" s="46"/>
      <c r="GW1125" s="46"/>
      <c r="GX1125" s="46"/>
      <c r="GY1125" s="46"/>
      <c r="GZ1125" s="46"/>
      <c r="HA1125" s="46"/>
      <c r="HB1125" s="46"/>
      <c r="HC1125" s="46"/>
      <c r="HD1125" s="46"/>
      <c r="HE1125" s="46"/>
      <c r="HF1125" s="46"/>
    </row>
    <row r="1126" spans="1:214" ht="11.25">
      <c r="A1126" s="38" t="s">
        <v>1000</v>
      </c>
      <c r="B1126" s="39">
        <v>3200101</v>
      </c>
      <c r="C1126" s="39" t="s">
        <v>554</v>
      </c>
      <c r="D1126" s="41">
        <v>0</v>
      </c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  <c r="AA1126" s="46"/>
      <c r="AB1126" s="46"/>
      <c r="AC1126" s="46"/>
      <c r="AD1126" s="46"/>
      <c r="AE1126" s="46"/>
      <c r="AF1126" s="46"/>
      <c r="AG1126" s="46"/>
      <c r="AH1126" s="46"/>
      <c r="AI1126" s="46"/>
      <c r="AJ1126" s="46"/>
      <c r="AK1126" s="46"/>
      <c r="AL1126" s="46"/>
      <c r="AM1126" s="46"/>
      <c r="AN1126" s="46"/>
      <c r="AO1126" s="46"/>
      <c r="AP1126" s="46"/>
      <c r="AQ1126" s="46"/>
      <c r="AR1126" s="46"/>
      <c r="AS1126" s="46"/>
      <c r="AT1126" s="46"/>
      <c r="AU1126" s="46"/>
      <c r="AV1126" s="46"/>
      <c r="AW1126" s="46"/>
      <c r="AX1126" s="46"/>
      <c r="AY1126" s="46"/>
      <c r="AZ1126" s="46"/>
      <c r="BA1126" s="46"/>
      <c r="BB1126" s="46"/>
      <c r="BC1126" s="46"/>
      <c r="BD1126" s="46"/>
      <c r="BE1126" s="46"/>
      <c r="BF1126" s="46"/>
      <c r="BG1126" s="46"/>
      <c r="BH1126" s="46"/>
      <c r="BI1126" s="46"/>
      <c r="BJ1126" s="46"/>
      <c r="BK1126" s="46"/>
      <c r="BL1126" s="46"/>
      <c r="BM1126" s="46"/>
      <c r="BN1126" s="46"/>
      <c r="BO1126" s="46"/>
      <c r="BP1126" s="46"/>
      <c r="BQ1126" s="46"/>
      <c r="BR1126" s="46"/>
      <c r="BS1126" s="46"/>
      <c r="BT1126" s="46"/>
      <c r="BU1126" s="46"/>
      <c r="BV1126" s="46"/>
      <c r="BW1126" s="46"/>
      <c r="BX1126" s="46"/>
      <c r="BY1126" s="46"/>
      <c r="BZ1126" s="46"/>
      <c r="CA1126" s="46"/>
      <c r="CB1126" s="46"/>
      <c r="CC1126" s="46"/>
      <c r="CD1126" s="46"/>
      <c r="CE1126" s="46"/>
      <c r="CF1126" s="46"/>
      <c r="CG1126" s="46"/>
      <c r="CH1126" s="46"/>
      <c r="CI1126" s="46"/>
      <c r="CJ1126" s="46"/>
      <c r="CK1126" s="46"/>
      <c r="CL1126" s="46"/>
      <c r="CM1126" s="46"/>
      <c r="CN1126" s="46"/>
      <c r="CO1126" s="46"/>
      <c r="CP1126" s="46"/>
      <c r="CQ1126" s="46"/>
      <c r="CR1126" s="46"/>
      <c r="CS1126" s="46"/>
      <c r="CT1126" s="46"/>
      <c r="CU1126" s="46"/>
      <c r="CV1126" s="46"/>
      <c r="CW1126" s="46"/>
      <c r="CX1126" s="46"/>
      <c r="CY1126" s="46"/>
      <c r="CZ1126" s="46"/>
      <c r="DA1126" s="46"/>
      <c r="DB1126" s="46"/>
      <c r="DC1126" s="46"/>
      <c r="DD1126" s="46"/>
      <c r="DE1126" s="46"/>
      <c r="DF1126" s="46"/>
      <c r="DG1126" s="46"/>
      <c r="DH1126" s="46"/>
      <c r="DI1126" s="46"/>
      <c r="DJ1126" s="46"/>
      <c r="DK1126" s="46"/>
      <c r="DL1126" s="46"/>
      <c r="DM1126" s="46"/>
      <c r="DN1126" s="46"/>
      <c r="DO1126" s="46"/>
      <c r="DP1126" s="46"/>
      <c r="DQ1126" s="46"/>
      <c r="DR1126" s="46"/>
      <c r="DS1126" s="46"/>
      <c r="DT1126" s="46"/>
      <c r="DU1126" s="46"/>
      <c r="DV1126" s="46"/>
      <c r="DW1126" s="46"/>
      <c r="DX1126" s="46"/>
      <c r="DY1126" s="46"/>
      <c r="DZ1126" s="46"/>
      <c r="EA1126" s="46"/>
      <c r="EB1126" s="46"/>
      <c r="EC1126" s="46"/>
      <c r="ED1126" s="46"/>
      <c r="EE1126" s="46"/>
      <c r="EF1126" s="46"/>
      <c r="EG1126" s="46"/>
      <c r="EH1126" s="46"/>
      <c r="EI1126" s="46"/>
      <c r="EJ1126" s="46"/>
      <c r="EK1126" s="46"/>
      <c r="EL1126" s="46"/>
      <c r="EM1126" s="46"/>
      <c r="EN1126" s="46"/>
      <c r="EO1126" s="46"/>
      <c r="EP1126" s="46"/>
      <c r="EQ1126" s="46"/>
      <c r="ER1126" s="46"/>
      <c r="ES1126" s="46"/>
      <c r="ET1126" s="46"/>
      <c r="EU1126" s="46"/>
      <c r="EV1126" s="46"/>
      <c r="EW1126" s="46"/>
      <c r="EX1126" s="46"/>
      <c r="EY1126" s="46"/>
      <c r="EZ1126" s="46"/>
      <c r="FA1126" s="46"/>
      <c r="FB1126" s="46"/>
      <c r="FC1126" s="46"/>
      <c r="FD1126" s="46"/>
      <c r="FE1126" s="46"/>
      <c r="FF1126" s="46"/>
      <c r="FG1126" s="46"/>
      <c r="FH1126" s="46"/>
      <c r="FI1126" s="46"/>
      <c r="FJ1126" s="46"/>
      <c r="FK1126" s="46"/>
      <c r="FL1126" s="46"/>
      <c r="FM1126" s="46"/>
      <c r="FN1126" s="46"/>
      <c r="FO1126" s="46"/>
      <c r="FP1126" s="46"/>
      <c r="FQ1126" s="46"/>
      <c r="FR1126" s="46"/>
      <c r="FS1126" s="46"/>
      <c r="FT1126" s="46"/>
      <c r="FU1126" s="46"/>
      <c r="FV1126" s="46"/>
      <c r="FW1126" s="46"/>
      <c r="FX1126" s="46"/>
      <c r="FY1126" s="46"/>
      <c r="FZ1126" s="46"/>
      <c r="GA1126" s="46"/>
      <c r="GB1126" s="46"/>
      <c r="GC1126" s="46"/>
      <c r="GD1126" s="46"/>
      <c r="GE1126" s="46"/>
      <c r="GF1126" s="46"/>
      <c r="GG1126" s="46"/>
      <c r="GH1126" s="46"/>
      <c r="GI1126" s="46"/>
      <c r="GJ1126" s="46"/>
      <c r="GK1126" s="46"/>
      <c r="GL1126" s="46"/>
      <c r="GM1126" s="46"/>
      <c r="GN1126" s="46"/>
      <c r="GO1126" s="46"/>
      <c r="GP1126" s="46"/>
      <c r="GQ1126" s="46"/>
      <c r="GR1126" s="46"/>
      <c r="GS1126" s="46"/>
      <c r="GT1126" s="46"/>
      <c r="GU1126" s="46"/>
      <c r="GV1126" s="46"/>
      <c r="GW1126" s="46"/>
      <c r="GX1126" s="46"/>
      <c r="GY1126" s="46"/>
      <c r="GZ1126" s="46"/>
      <c r="HA1126" s="46"/>
      <c r="HB1126" s="46"/>
      <c r="HC1126" s="46"/>
      <c r="HD1126" s="46"/>
      <c r="HE1126" s="46"/>
      <c r="HF1126" s="46"/>
    </row>
    <row r="1127" spans="1:214" ht="11.25">
      <c r="A1127" s="38" t="s">
        <v>1000</v>
      </c>
      <c r="B1127" s="39">
        <v>3200102</v>
      </c>
      <c r="C1127" s="39" t="s">
        <v>565</v>
      </c>
      <c r="D1127" s="41">
        <v>0</v>
      </c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  <c r="AA1127" s="46"/>
      <c r="AB1127" s="46"/>
      <c r="AC1127" s="46"/>
      <c r="AD1127" s="46"/>
      <c r="AE1127" s="46"/>
      <c r="AF1127" s="46"/>
      <c r="AG1127" s="46"/>
      <c r="AH1127" s="46"/>
      <c r="AI1127" s="46"/>
      <c r="AJ1127" s="46"/>
      <c r="AK1127" s="46"/>
      <c r="AL1127" s="46"/>
      <c r="AM1127" s="46"/>
      <c r="AN1127" s="46"/>
      <c r="AO1127" s="46"/>
      <c r="AP1127" s="46"/>
      <c r="AQ1127" s="46"/>
      <c r="AR1127" s="46"/>
      <c r="AS1127" s="46"/>
      <c r="AT1127" s="46"/>
      <c r="AU1127" s="46"/>
      <c r="AV1127" s="46"/>
      <c r="AW1127" s="46"/>
      <c r="AX1127" s="46"/>
      <c r="AY1127" s="46"/>
      <c r="AZ1127" s="46"/>
      <c r="BA1127" s="46"/>
      <c r="BB1127" s="46"/>
      <c r="BC1127" s="46"/>
      <c r="BD1127" s="46"/>
      <c r="BE1127" s="46"/>
      <c r="BF1127" s="46"/>
      <c r="BG1127" s="46"/>
      <c r="BH1127" s="46"/>
      <c r="BI1127" s="46"/>
      <c r="BJ1127" s="46"/>
      <c r="BK1127" s="46"/>
      <c r="BL1127" s="46"/>
      <c r="BM1127" s="46"/>
      <c r="BN1127" s="46"/>
      <c r="BO1127" s="46"/>
      <c r="BP1127" s="46"/>
      <c r="BQ1127" s="46"/>
      <c r="BR1127" s="46"/>
      <c r="BS1127" s="46"/>
      <c r="BT1127" s="46"/>
      <c r="BU1127" s="46"/>
      <c r="BV1127" s="46"/>
      <c r="BW1127" s="46"/>
      <c r="BX1127" s="46"/>
      <c r="BY1127" s="46"/>
      <c r="BZ1127" s="46"/>
      <c r="CA1127" s="46"/>
      <c r="CB1127" s="46"/>
      <c r="CC1127" s="46"/>
      <c r="CD1127" s="46"/>
      <c r="CE1127" s="46"/>
      <c r="CF1127" s="46"/>
      <c r="CG1127" s="46"/>
      <c r="CH1127" s="46"/>
      <c r="CI1127" s="46"/>
      <c r="CJ1127" s="46"/>
      <c r="CK1127" s="46"/>
      <c r="CL1127" s="46"/>
      <c r="CM1127" s="46"/>
      <c r="CN1127" s="46"/>
      <c r="CO1127" s="46"/>
      <c r="CP1127" s="46"/>
      <c r="CQ1127" s="46"/>
      <c r="CR1127" s="46"/>
      <c r="CS1127" s="46"/>
      <c r="CT1127" s="46"/>
      <c r="CU1127" s="46"/>
      <c r="CV1127" s="46"/>
      <c r="CW1127" s="46"/>
      <c r="CX1127" s="46"/>
      <c r="CY1127" s="46"/>
      <c r="CZ1127" s="46"/>
      <c r="DA1127" s="46"/>
      <c r="DB1127" s="46"/>
      <c r="DC1127" s="46"/>
      <c r="DD1127" s="46"/>
      <c r="DE1127" s="46"/>
      <c r="DF1127" s="46"/>
      <c r="DG1127" s="46"/>
      <c r="DH1127" s="46"/>
      <c r="DI1127" s="46"/>
      <c r="DJ1127" s="46"/>
      <c r="DK1127" s="46"/>
      <c r="DL1127" s="46"/>
      <c r="DM1127" s="46"/>
      <c r="DN1127" s="46"/>
      <c r="DO1127" s="46"/>
      <c r="DP1127" s="46"/>
      <c r="DQ1127" s="46"/>
      <c r="DR1127" s="46"/>
      <c r="DS1127" s="46"/>
      <c r="DT1127" s="46"/>
      <c r="DU1127" s="46"/>
      <c r="DV1127" s="46"/>
      <c r="DW1127" s="46"/>
      <c r="DX1127" s="46"/>
      <c r="DY1127" s="46"/>
      <c r="DZ1127" s="46"/>
      <c r="EA1127" s="46"/>
      <c r="EB1127" s="46"/>
      <c r="EC1127" s="46"/>
      <c r="ED1127" s="46"/>
      <c r="EE1127" s="46"/>
      <c r="EF1127" s="46"/>
      <c r="EG1127" s="46"/>
      <c r="EH1127" s="46"/>
      <c r="EI1127" s="46"/>
      <c r="EJ1127" s="46"/>
      <c r="EK1127" s="46"/>
      <c r="EL1127" s="46"/>
      <c r="EM1127" s="46"/>
      <c r="EN1127" s="46"/>
      <c r="EO1127" s="46"/>
      <c r="EP1127" s="46"/>
      <c r="EQ1127" s="46"/>
      <c r="ER1127" s="46"/>
      <c r="ES1127" s="46"/>
      <c r="ET1127" s="46"/>
      <c r="EU1127" s="46"/>
      <c r="EV1127" s="46"/>
      <c r="EW1127" s="46"/>
      <c r="EX1127" s="46"/>
      <c r="EY1127" s="46"/>
      <c r="EZ1127" s="46"/>
      <c r="FA1127" s="46"/>
      <c r="FB1127" s="46"/>
      <c r="FC1127" s="46"/>
      <c r="FD1127" s="46"/>
      <c r="FE1127" s="46"/>
      <c r="FF1127" s="46"/>
      <c r="FG1127" s="46"/>
      <c r="FH1127" s="46"/>
      <c r="FI1127" s="46"/>
      <c r="FJ1127" s="46"/>
      <c r="FK1127" s="46"/>
      <c r="FL1127" s="46"/>
      <c r="FM1127" s="46"/>
      <c r="FN1127" s="46"/>
      <c r="FO1127" s="46"/>
      <c r="FP1127" s="46"/>
      <c r="FQ1127" s="46"/>
      <c r="FR1127" s="46"/>
      <c r="FS1127" s="46"/>
      <c r="FT1127" s="46"/>
      <c r="FU1127" s="46"/>
      <c r="FV1127" s="46"/>
      <c r="FW1127" s="46"/>
      <c r="FX1127" s="46"/>
      <c r="FY1127" s="46"/>
      <c r="FZ1127" s="46"/>
      <c r="GA1127" s="46"/>
      <c r="GB1127" s="46"/>
      <c r="GC1127" s="46"/>
      <c r="GD1127" s="46"/>
      <c r="GE1127" s="46"/>
      <c r="GF1127" s="46"/>
      <c r="GG1127" s="46"/>
      <c r="GH1127" s="46"/>
      <c r="GI1127" s="46"/>
      <c r="GJ1127" s="46"/>
      <c r="GK1127" s="46"/>
      <c r="GL1127" s="46"/>
      <c r="GM1127" s="46"/>
      <c r="GN1127" s="46"/>
      <c r="GO1127" s="46"/>
      <c r="GP1127" s="46"/>
      <c r="GQ1127" s="46"/>
      <c r="GR1127" s="46"/>
      <c r="GS1127" s="46"/>
      <c r="GT1127" s="46"/>
      <c r="GU1127" s="46"/>
      <c r="GV1127" s="46"/>
      <c r="GW1127" s="46"/>
      <c r="GX1127" s="46"/>
      <c r="GY1127" s="46"/>
      <c r="GZ1127" s="46"/>
      <c r="HA1127" s="46"/>
      <c r="HB1127" s="46"/>
      <c r="HC1127" s="46"/>
      <c r="HD1127" s="46"/>
      <c r="HE1127" s="46"/>
      <c r="HF1127" s="46"/>
    </row>
    <row r="1128" spans="1:214" ht="11.25">
      <c r="A1128" s="38" t="s">
        <v>1000</v>
      </c>
      <c r="B1128" s="39">
        <v>3200103</v>
      </c>
      <c r="C1128" s="39" t="s">
        <v>566</v>
      </c>
      <c r="D1128" s="41">
        <v>0</v>
      </c>
      <c r="F1128" s="48"/>
      <c r="G1128" s="47"/>
      <c r="H1128" s="47"/>
      <c r="I1128" s="47"/>
      <c r="J1128" s="48"/>
      <c r="K1128" s="47"/>
      <c r="L1128" s="47"/>
      <c r="M1128" s="48"/>
      <c r="N1128" s="47"/>
      <c r="O1128" s="47"/>
      <c r="P1128" s="48"/>
      <c r="Q1128" s="47"/>
      <c r="R1128" s="47"/>
      <c r="S1128" s="48"/>
      <c r="T1128" s="47"/>
      <c r="U1128" s="47"/>
      <c r="V1128" s="48"/>
      <c r="W1128" s="47"/>
      <c r="X1128" s="47"/>
      <c r="Y1128" s="48"/>
      <c r="Z1128" s="47"/>
      <c r="AA1128" s="47"/>
      <c r="AB1128" s="48"/>
      <c r="AC1128" s="47"/>
      <c r="AD1128" s="47"/>
      <c r="AE1128" s="48"/>
      <c r="AF1128" s="47"/>
      <c r="AG1128" s="47"/>
      <c r="AH1128" s="48"/>
      <c r="AI1128" s="47"/>
      <c r="AJ1128" s="47"/>
      <c r="AK1128" s="48"/>
      <c r="AL1128" s="47"/>
      <c r="AM1128" s="47"/>
      <c r="AN1128" s="48"/>
      <c r="AO1128" s="47"/>
      <c r="AP1128" s="47"/>
      <c r="AQ1128" s="48"/>
      <c r="AR1128" s="47"/>
      <c r="AS1128" s="47"/>
      <c r="AT1128" s="48"/>
      <c r="AU1128" s="47"/>
      <c r="AV1128" s="47"/>
      <c r="AW1128" s="48"/>
      <c r="AX1128" s="47"/>
      <c r="AY1128" s="47"/>
      <c r="AZ1128" s="48"/>
      <c r="BA1128" s="47"/>
      <c r="BB1128" s="47"/>
      <c r="BC1128" s="48"/>
      <c r="BD1128" s="47"/>
      <c r="BE1128" s="47"/>
      <c r="BF1128" s="48"/>
      <c r="BG1128" s="47"/>
      <c r="BH1128" s="47"/>
      <c r="BI1128" s="48"/>
      <c r="BJ1128" s="47"/>
      <c r="BK1128" s="47"/>
      <c r="BL1128" s="48"/>
      <c r="BM1128" s="47"/>
      <c r="BN1128" s="47"/>
      <c r="BO1128" s="48"/>
      <c r="BP1128" s="47"/>
      <c r="BQ1128" s="47"/>
      <c r="BR1128" s="48"/>
      <c r="BS1128" s="47"/>
      <c r="BT1128" s="47"/>
      <c r="BU1128" s="48"/>
      <c r="BV1128" s="47"/>
      <c r="BW1128" s="47"/>
      <c r="BX1128" s="48"/>
      <c r="BY1128" s="47"/>
      <c r="BZ1128" s="47"/>
      <c r="CA1128" s="48"/>
      <c r="CB1128" s="47"/>
      <c r="CC1128" s="47"/>
      <c r="CD1128" s="48"/>
      <c r="CE1128" s="47"/>
      <c r="CF1128" s="47"/>
      <c r="CG1128" s="48"/>
      <c r="CH1128" s="47"/>
      <c r="CI1128" s="47"/>
      <c r="CJ1128" s="48"/>
      <c r="CK1128" s="47"/>
      <c r="CL1128" s="47"/>
      <c r="CM1128" s="48"/>
      <c r="CN1128" s="47"/>
      <c r="CO1128" s="47"/>
      <c r="CP1128" s="48"/>
      <c r="CQ1128" s="47"/>
      <c r="CR1128" s="47"/>
      <c r="CS1128" s="48"/>
      <c r="CT1128" s="47"/>
      <c r="CU1128" s="47"/>
      <c r="CV1128" s="48"/>
      <c r="CW1128" s="47"/>
      <c r="CX1128" s="47"/>
      <c r="CY1128" s="48"/>
      <c r="CZ1128" s="47"/>
      <c r="DA1128" s="47"/>
      <c r="DB1128" s="48"/>
      <c r="DC1128" s="47"/>
      <c r="DD1128" s="47"/>
      <c r="DE1128" s="48"/>
      <c r="DF1128" s="47"/>
      <c r="DG1128" s="47"/>
      <c r="DH1128" s="48"/>
      <c r="DI1128" s="47"/>
      <c r="DJ1128" s="47"/>
      <c r="DK1128" s="48"/>
      <c r="DL1128" s="47"/>
      <c r="DM1128" s="47"/>
      <c r="DN1128" s="48"/>
      <c r="DO1128" s="47"/>
      <c r="DP1128" s="47"/>
      <c r="DQ1128" s="48"/>
      <c r="DR1128" s="47"/>
      <c r="DS1128" s="47"/>
      <c r="DT1128" s="48"/>
      <c r="DU1128" s="47"/>
      <c r="DV1128" s="47"/>
      <c r="DW1128" s="48"/>
      <c r="DX1128" s="47"/>
      <c r="DY1128" s="47"/>
      <c r="DZ1128" s="48"/>
      <c r="EA1128" s="47"/>
      <c r="EB1128" s="47"/>
      <c r="EC1128" s="48"/>
      <c r="ED1128" s="47"/>
      <c r="EE1128" s="47"/>
      <c r="EF1128" s="48"/>
      <c r="EG1128" s="47"/>
      <c r="EH1128" s="47"/>
      <c r="EI1128" s="48"/>
      <c r="EJ1128" s="47"/>
      <c r="EK1128" s="47"/>
      <c r="EL1128" s="48"/>
      <c r="EM1128" s="47"/>
      <c r="EN1128" s="47"/>
      <c r="EO1128" s="48"/>
      <c r="EP1128" s="47"/>
      <c r="EQ1128" s="47"/>
      <c r="ER1128" s="48"/>
      <c r="ES1128" s="47"/>
      <c r="ET1128" s="47"/>
      <c r="EU1128" s="48"/>
      <c r="EV1128" s="47"/>
      <c r="EW1128" s="47"/>
      <c r="EX1128" s="48"/>
      <c r="EY1128" s="47"/>
      <c r="EZ1128" s="47"/>
      <c r="FA1128" s="48"/>
      <c r="FB1128" s="47"/>
      <c r="FC1128" s="47"/>
      <c r="FD1128" s="48"/>
      <c r="FE1128" s="47"/>
      <c r="FF1128" s="47"/>
      <c r="FG1128" s="48"/>
      <c r="FH1128" s="47"/>
      <c r="FI1128" s="47"/>
      <c r="FJ1128" s="48"/>
      <c r="FK1128" s="47"/>
      <c r="FL1128" s="47"/>
      <c r="FM1128" s="48"/>
      <c r="FN1128" s="47"/>
      <c r="FO1128" s="47"/>
      <c r="FP1128" s="48"/>
      <c r="FQ1128" s="47"/>
      <c r="FR1128" s="47"/>
      <c r="FS1128" s="48"/>
      <c r="FT1128" s="47"/>
      <c r="FU1128" s="47"/>
      <c r="FV1128" s="48"/>
      <c r="FW1128" s="47"/>
      <c r="FX1128" s="47"/>
      <c r="FY1128" s="48"/>
      <c r="FZ1128" s="47"/>
      <c r="GA1128" s="47"/>
      <c r="GB1128" s="48"/>
      <c r="GC1128" s="47"/>
      <c r="GD1128" s="47"/>
      <c r="GE1128" s="48"/>
      <c r="GF1128" s="47"/>
      <c r="GG1128" s="47"/>
      <c r="GH1128" s="48"/>
      <c r="GI1128" s="47"/>
      <c r="GJ1128" s="47"/>
      <c r="GK1128" s="48"/>
      <c r="GL1128" s="47"/>
      <c r="GM1128" s="47"/>
      <c r="GN1128" s="48"/>
      <c r="GO1128" s="47"/>
      <c r="GP1128" s="47"/>
      <c r="GQ1128" s="48"/>
      <c r="GR1128" s="47"/>
      <c r="GS1128" s="47"/>
      <c r="GT1128" s="48"/>
      <c r="GU1128" s="47"/>
      <c r="GV1128" s="47"/>
      <c r="GW1128" s="48"/>
      <c r="GX1128" s="47"/>
      <c r="GY1128" s="47"/>
      <c r="GZ1128" s="48"/>
      <c r="HA1128" s="47"/>
      <c r="HB1128" s="47"/>
      <c r="HC1128" s="48"/>
      <c r="HD1128" s="47"/>
      <c r="HE1128" s="47"/>
      <c r="HF1128" s="48"/>
    </row>
    <row r="1129" spans="1:214" ht="11.25">
      <c r="A1129" s="38" t="s">
        <v>1000</v>
      </c>
      <c r="B1129" s="39">
        <v>3210101</v>
      </c>
      <c r="C1129" s="39" t="s">
        <v>485</v>
      </c>
      <c r="D1129" s="41">
        <v>0</v>
      </c>
      <c r="E1129" s="52"/>
      <c r="F1129" s="53"/>
      <c r="G1129" s="54"/>
      <c r="H1129" s="54"/>
      <c r="I1129" s="54"/>
      <c r="J1129" s="53"/>
      <c r="K1129" s="54"/>
      <c r="L1129" s="54"/>
      <c r="M1129" s="53"/>
      <c r="N1129" s="54"/>
      <c r="O1129" s="54"/>
      <c r="P1129" s="53"/>
      <c r="Q1129" s="54"/>
      <c r="R1129" s="54"/>
      <c r="S1129" s="53"/>
      <c r="T1129" s="54"/>
      <c r="U1129" s="54"/>
      <c r="V1129" s="53"/>
      <c r="W1129" s="54"/>
      <c r="X1129" s="54"/>
      <c r="Y1129" s="53"/>
      <c r="Z1129" s="54"/>
      <c r="AA1129" s="54"/>
      <c r="AB1129" s="53"/>
      <c r="AC1129" s="54"/>
      <c r="AD1129" s="54"/>
      <c r="AE1129" s="53"/>
      <c r="AF1129" s="54"/>
      <c r="AG1129" s="54"/>
      <c r="AH1129" s="53"/>
      <c r="AI1129" s="54"/>
      <c r="AJ1129" s="54"/>
      <c r="AK1129" s="53"/>
      <c r="AL1129" s="47"/>
      <c r="AM1129" s="47"/>
      <c r="AN1129" s="48"/>
      <c r="AO1129" s="47"/>
      <c r="AP1129" s="47"/>
      <c r="AQ1129" s="48"/>
      <c r="AR1129" s="47"/>
      <c r="AS1129" s="47"/>
      <c r="AT1129" s="48"/>
      <c r="AU1129" s="47"/>
      <c r="AV1129" s="47"/>
      <c r="AW1129" s="48"/>
      <c r="AX1129" s="47"/>
      <c r="AY1129" s="47"/>
      <c r="AZ1129" s="48"/>
      <c r="BA1129" s="47"/>
      <c r="BB1129" s="47"/>
      <c r="BC1129" s="48"/>
      <c r="BD1129" s="47"/>
      <c r="BE1129" s="47"/>
      <c r="BF1129" s="48"/>
      <c r="BG1129" s="47"/>
      <c r="BH1129" s="47"/>
      <c r="BI1129" s="48"/>
      <c r="BJ1129" s="47"/>
      <c r="BK1129" s="47"/>
      <c r="BL1129" s="48"/>
      <c r="BM1129" s="47"/>
      <c r="BN1129" s="47"/>
      <c r="BO1129" s="48"/>
      <c r="BP1129" s="47"/>
      <c r="BQ1129" s="47"/>
      <c r="BR1129" s="48"/>
      <c r="BS1129" s="47"/>
      <c r="BT1129" s="47"/>
      <c r="BU1129" s="48"/>
      <c r="BV1129" s="47"/>
      <c r="BW1129" s="47"/>
      <c r="BX1129" s="48"/>
      <c r="BY1129" s="47"/>
      <c r="BZ1129" s="47"/>
      <c r="CA1129" s="48"/>
      <c r="CB1129" s="47"/>
      <c r="CC1129" s="47"/>
      <c r="CD1129" s="48"/>
      <c r="CE1129" s="47"/>
      <c r="CF1129" s="47"/>
      <c r="CG1129" s="48"/>
      <c r="CH1129" s="47"/>
      <c r="CI1129" s="47"/>
      <c r="CJ1129" s="48"/>
      <c r="CK1129" s="47"/>
      <c r="CL1129" s="47"/>
      <c r="CM1129" s="48"/>
      <c r="CN1129" s="47"/>
      <c r="CO1129" s="47"/>
      <c r="CP1129" s="48"/>
      <c r="CQ1129" s="47"/>
      <c r="CR1129" s="47"/>
      <c r="CS1129" s="48"/>
      <c r="CT1129" s="47"/>
      <c r="CU1129" s="47"/>
      <c r="CV1129" s="48"/>
      <c r="CW1129" s="47"/>
      <c r="CX1129" s="47"/>
      <c r="CY1129" s="48"/>
      <c r="CZ1129" s="47"/>
      <c r="DA1129" s="47"/>
      <c r="DB1129" s="48"/>
      <c r="DC1129" s="47"/>
      <c r="DD1129" s="47"/>
      <c r="DE1129" s="48"/>
      <c r="DF1129" s="47"/>
      <c r="DG1129" s="47"/>
      <c r="DH1129" s="48"/>
      <c r="DI1129" s="47"/>
      <c r="DJ1129" s="47"/>
      <c r="DK1129" s="48"/>
      <c r="DL1129" s="47"/>
      <c r="DM1129" s="47"/>
      <c r="DN1129" s="48"/>
      <c r="DO1129" s="47"/>
      <c r="DP1129" s="47"/>
      <c r="DQ1129" s="48"/>
      <c r="DR1129" s="47"/>
      <c r="DS1129" s="47"/>
      <c r="DT1129" s="48"/>
      <c r="DU1129" s="47"/>
      <c r="DV1129" s="47"/>
      <c r="DW1129" s="48"/>
      <c r="DX1129" s="47"/>
      <c r="DY1129" s="47"/>
      <c r="DZ1129" s="48"/>
      <c r="EA1129" s="47"/>
      <c r="EB1129" s="47"/>
      <c r="EC1129" s="48"/>
      <c r="ED1129" s="47"/>
      <c r="EE1129" s="47"/>
      <c r="EF1129" s="48"/>
      <c r="EG1129" s="47"/>
      <c r="EH1129" s="47"/>
      <c r="EI1129" s="48"/>
      <c r="EJ1129" s="47"/>
      <c r="EK1129" s="47"/>
      <c r="EL1129" s="48"/>
      <c r="EM1129" s="47"/>
      <c r="EN1129" s="47"/>
      <c r="EO1129" s="48"/>
      <c r="EP1129" s="47"/>
      <c r="EQ1129" s="47"/>
      <c r="ER1129" s="48"/>
      <c r="ES1129" s="47"/>
      <c r="ET1129" s="47"/>
      <c r="EU1129" s="48"/>
      <c r="EV1129" s="47"/>
      <c r="EW1129" s="47"/>
      <c r="EX1129" s="48"/>
      <c r="EY1129" s="47"/>
      <c r="EZ1129" s="47"/>
      <c r="FA1129" s="48"/>
      <c r="FB1129" s="47"/>
      <c r="FC1129" s="47"/>
      <c r="FD1129" s="48"/>
      <c r="FE1129" s="47"/>
      <c r="FF1129" s="47"/>
      <c r="FG1129" s="48"/>
      <c r="FH1129" s="47"/>
      <c r="FI1129" s="47"/>
      <c r="FJ1129" s="48"/>
      <c r="FK1129" s="47"/>
      <c r="FL1129" s="47"/>
      <c r="FM1129" s="48"/>
      <c r="FN1129" s="47"/>
      <c r="FO1129" s="47"/>
      <c r="FP1129" s="48"/>
      <c r="FQ1129" s="47"/>
      <c r="FR1129" s="47"/>
      <c r="FS1129" s="48"/>
      <c r="FT1129" s="47"/>
      <c r="FU1129" s="47"/>
      <c r="FV1129" s="48"/>
      <c r="FW1129" s="47"/>
      <c r="FX1129" s="47"/>
      <c r="FY1129" s="48"/>
      <c r="FZ1129" s="47"/>
      <c r="GA1129" s="47"/>
      <c r="GB1129" s="48"/>
      <c r="GC1129" s="47"/>
      <c r="GD1129" s="47"/>
      <c r="GE1129" s="48"/>
      <c r="GF1129" s="47"/>
      <c r="GG1129" s="47"/>
      <c r="GH1129" s="48"/>
      <c r="GI1129" s="47"/>
      <c r="GJ1129" s="47"/>
      <c r="GK1129" s="48"/>
      <c r="GL1129" s="47"/>
      <c r="GM1129" s="47"/>
      <c r="GN1129" s="48"/>
      <c r="GO1129" s="47"/>
      <c r="GP1129" s="47"/>
      <c r="GQ1129" s="48"/>
      <c r="GR1129" s="47"/>
      <c r="GS1129" s="47"/>
      <c r="GT1129" s="48"/>
      <c r="GU1129" s="47"/>
      <c r="GV1129" s="47"/>
      <c r="GW1129" s="48"/>
      <c r="GX1129" s="47"/>
      <c r="GY1129" s="47"/>
      <c r="GZ1129" s="48"/>
      <c r="HA1129" s="47"/>
      <c r="HB1129" s="47"/>
      <c r="HC1129" s="48"/>
      <c r="HD1129" s="47"/>
      <c r="HE1129" s="47"/>
      <c r="HF1129" s="48"/>
    </row>
    <row r="1130" spans="1:214" ht="31.5">
      <c r="A1130" s="35">
        <v>65</v>
      </c>
      <c r="B1130" s="36" t="s">
        <v>567</v>
      </c>
      <c r="C1130" s="35" t="s">
        <v>568</v>
      </c>
      <c r="D1130" s="55">
        <f>D1125+D1123+D1109+D1103+D1092+D1068+D1016+D1017</f>
        <v>869028841</v>
      </c>
      <c r="E1130" s="47"/>
      <c r="F1130" s="48"/>
      <c r="G1130" s="47"/>
      <c r="H1130" s="47"/>
      <c r="I1130" s="47"/>
      <c r="J1130" s="48"/>
      <c r="K1130" s="47"/>
      <c r="L1130" s="47"/>
      <c r="M1130" s="48"/>
      <c r="N1130" s="47"/>
      <c r="O1130" s="47"/>
      <c r="P1130" s="48"/>
      <c r="Q1130" s="47"/>
      <c r="R1130" s="47"/>
      <c r="S1130" s="48"/>
      <c r="T1130" s="47"/>
      <c r="U1130" s="47"/>
      <c r="V1130" s="48"/>
      <c r="W1130" s="47"/>
      <c r="X1130" s="47"/>
      <c r="Y1130" s="48"/>
      <c r="Z1130" s="47"/>
      <c r="AA1130" s="47"/>
      <c r="AB1130" s="48"/>
      <c r="AC1130" s="47"/>
      <c r="AD1130" s="47"/>
      <c r="AE1130" s="48"/>
      <c r="AF1130" s="47"/>
      <c r="AG1130" s="47"/>
      <c r="AH1130" s="48"/>
      <c r="AI1130" s="47"/>
      <c r="AJ1130" s="47"/>
      <c r="AK1130" s="48"/>
      <c r="AL1130" s="47"/>
      <c r="AM1130" s="47"/>
      <c r="AN1130" s="48"/>
      <c r="AO1130" s="47"/>
      <c r="AP1130" s="47"/>
      <c r="AQ1130" s="48"/>
      <c r="AR1130" s="47"/>
      <c r="AS1130" s="47"/>
      <c r="AT1130" s="48"/>
      <c r="AU1130" s="47"/>
      <c r="AV1130" s="47"/>
      <c r="AW1130" s="48"/>
      <c r="AX1130" s="47"/>
      <c r="AY1130" s="47"/>
      <c r="AZ1130" s="48"/>
      <c r="BA1130" s="47"/>
      <c r="BB1130" s="47"/>
      <c r="BC1130" s="48"/>
      <c r="BD1130" s="47"/>
      <c r="BE1130" s="47"/>
      <c r="BF1130" s="48"/>
      <c r="BG1130" s="47"/>
      <c r="BH1130" s="47"/>
      <c r="BI1130" s="48"/>
      <c r="BJ1130" s="47"/>
      <c r="BK1130" s="47"/>
      <c r="BL1130" s="48"/>
      <c r="BM1130" s="47"/>
      <c r="BN1130" s="47"/>
      <c r="BO1130" s="48"/>
      <c r="BP1130" s="47"/>
      <c r="BQ1130" s="47"/>
      <c r="BR1130" s="48"/>
      <c r="BS1130" s="47"/>
      <c r="BT1130" s="47"/>
      <c r="BU1130" s="48"/>
      <c r="BV1130" s="47"/>
      <c r="BW1130" s="47"/>
      <c r="BX1130" s="48"/>
      <c r="BY1130" s="47"/>
      <c r="BZ1130" s="47"/>
      <c r="CA1130" s="48"/>
      <c r="CB1130" s="47"/>
      <c r="CC1130" s="47"/>
      <c r="CD1130" s="48"/>
      <c r="CE1130" s="47"/>
      <c r="CF1130" s="47"/>
      <c r="CG1130" s="48"/>
      <c r="CH1130" s="47"/>
      <c r="CI1130" s="47"/>
      <c r="CJ1130" s="48"/>
      <c r="CK1130" s="47"/>
      <c r="CL1130" s="47"/>
      <c r="CM1130" s="48"/>
      <c r="CN1130" s="47"/>
      <c r="CO1130" s="47"/>
      <c r="CP1130" s="48"/>
      <c r="CQ1130" s="47"/>
      <c r="CR1130" s="47"/>
      <c r="CS1130" s="48"/>
      <c r="CT1130" s="47"/>
      <c r="CU1130" s="47"/>
      <c r="CV1130" s="48"/>
      <c r="CW1130" s="47"/>
      <c r="CX1130" s="47"/>
      <c r="CY1130" s="48"/>
      <c r="CZ1130" s="47"/>
      <c r="DA1130" s="47"/>
      <c r="DB1130" s="48"/>
      <c r="DC1130" s="47"/>
      <c r="DD1130" s="47"/>
      <c r="DE1130" s="48"/>
      <c r="DF1130" s="47"/>
      <c r="DG1130" s="47"/>
      <c r="DH1130" s="48"/>
      <c r="DI1130" s="47"/>
      <c r="DJ1130" s="47"/>
      <c r="DK1130" s="48"/>
      <c r="DL1130" s="47"/>
      <c r="DM1130" s="47"/>
      <c r="DN1130" s="48"/>
      <c r="DO1130" s="47"/>
      <c r="DP1130" s="47"/>
      <c r="DQ1130" s="48"/>
      <c r="DR1130" s="47"/>
      <c r="DS1130" s="47"/>
      <c r="DT1130" s="48"/>
      <c r="DU1130" s="47"/>
      <c r="DV1130" s="47"/>
      <c r="DW1130" s="48"/>
      <c r="DX1130" s="47"/>
      <c r="DY1130" s="47"/>
      <c r="DZ1130" s="48"/>
      <c r="EA1130" s="47"/>
      <c r="EB1130" s="47"/>
      <c r="EC1130" s="48"/>
      <c r="ED1130" s="47"/>
      <c r="EE1130" s="47"/>
      <c r="EF1130" s="48"/>
      <c r="EG1130" s="47"/>
      <c r="EH1130" s="47"/>
      <c r="EI1130" s="48"/>
      <c r="EJ1130" s="47"/>
      <c r="EK1130" s="47"/>
      <c r="EL1130" s="48"/>
      <c r="EM1130" s="47"/>
      <c r="EN1130" s="47"/>
      <c r="EO1130" s="48"/>
      <c r="EP1130" s="47"/>
      <c r="EQ1130" s="47"/>
      <c r="ER1130" s="48"/>
      <c r="ES1130" s="47"/>
      <c r="ET1130" s="47"/>
      <c r="EU1130" s="48"/>
      <c r="EV1130" s="47"/>
      <c r="EW1130" s="47"/>
      <c r="EX1130" s="48"/>
      <c r="EY1130" s="47"/>
      <c r="EZ1130" s="47"/>
      <c r="FA1130" s="48"/>
      <c r="FB1130" s="47"/>
      <c r="FC1130" s="47"/>
      <c r="FD1130" s="48"/>
      <c r="FE1130" s="47"/>
      <c r="FF1130" s="47"/>
      <c r="FG1130" s="48"/>
      <c r="FH1130" s="47"/>
      <c r="FI1130" s="47"/>
      <c r="FJ1130" s="48"/>
      <c r="FK1130" s="47"/>
      <c r="FL1130" s="47"/>
      <c r="FM1130" s="48"/>
      <c r="FN1130" s="47"/>
      <c r="FO1130" s="47"/>
      <c r="FP1130" s="48"/>
      <c r="FQ1130" s="47"/>
      <c r="FR1130" s="47"/>
      <c r="FS1130" s="48"/>
      <c r="FT1130" s="47"/>
      <c r="FU1130" s="47"/>
      <c r="FV1130" s="48"/>
      <c r="FW1130" s="47"/>
      <c r="FX1130" s="47"/>
      <c r="FY1130" s="48"/>
      <c r="FZ1130" s="47"/>
      <c r="GA1130" s="47"/>
      <c r="GB1130" s="48"/>
      <c r="GC1130" s="47"/>
      <c r="GD1130" s="47"/>
      <c r="GE1130" s="48"/>
      <c r="GF1130" s="47"/>
      <c r="GG1130" s="47"/>
      <c r="GH1130" s="48"/>
      <c r="GI1130" s="47"/>
      <c r="GJ1130" s="47"/>
      <c r="GK1130" s="48"/>
      <c r="GL1130" s="47"/>
      <c r="GM1130" s="47"/>
      <c r="GN1130" s="48"/>
      <c r="GO1130" s="47"/>
      <c r="GP1130" s="47"/>
      <c r="GQ1130" s="48"/>
      <c r="GR1130" s="47"/>
      <c r="GS1130" s="47"/>
      <c r="GT1130" s="48"/>
      <c r="GU1130" s="47"/>
      <c r="GV1130" s="47"/>
      <c r="GW1130" s="48"/>
      <c r="GX1130" s="47"/>
      <c r="GY1130" s="47"/>
      <c r="GZ1130" s="48"/>
      <c r="HA1130" s="47"/>
      <c r="HB1130" s="47"/>
      <c r="HC1130" s="48"/>
      <c r="HD1130" s="47"/>
      <c r="HE1130" s="47"/>
      <c r="HF1130" s="48"/>
    </row>
    <row r="1131" spans="1:214" ht="21">
      <c r="A1131" s="56">
        <v>66</v>
      </c>
      <c r="B1131" s="57" t="s">
        <v>569</v>
      </c>
      <c r="C1131" s="56" t="s">
        <v>570</v>
      </c>
      <c r="D1131" s="58">
        <f>D1067-D1130</f>
        <v>-5303582</v>
      </c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  <c r="AA1131" s="46"/>
      <c r="AB1131" s="46"/>
      <c r="AC1131" s="46"/>
      <c r="AD1131" s="46"/>
      <c r="AE1131" s="46"/>
      <c r="AF1131" s="46"/>
      <c r="AG1131" s="46"/>
      <c r="AH1131" s="46"/>
      <c r="AI1131" s="46"/>
      <c r="AJ1131" s="46"/>
      <c r="AK1131" s="46"/>
      <c r="AL1131" s="46"/>
      <c r="AM1131" s="46"/>
      <c r="AN1131" s="46"/>
      <c r="AO1131" s="46"/>
      <c r="AP1131" s="46"/>
      <c r="AQ1131" s="46"/>
      <c r="AR1131" s="46"/>
      <c r="AS1131" s="46"/>
      <c r="AT1131" s="46"/>
      <c r="AU1131" s="46"/>
      <c r="AV1131" s="46"/>
      <c r="AW1131" s="46"/>
      <c r="AX1131" s="46"/>
      <c r="AY1131" s="46"/>
      <c r="AZ1131" s="46"/>
      <c r="BA1131" s="46"/>
      <c r="BB1131" s="46"/>
      <c r="BC1131" s="46"/>
      <c r="BD1131" s="46"/>
      <c r="BE1131" s="46"/>
      <c r="BF1131" s="46"/>
      <c r="BG1131" s="46"/>
      <c r="BH1131" s="46"/>
      <c r="BI1131" s="46"/>
      <c r="BJ1131" s="46"/>
      <c r="BK1131" s="46"/>
      <c r="BL1131" s="46"/>
      <c r="BM1131" s="46"/>
      <c r="BN1131" s="46"/>
      <c r="BO1131" s="46"/>
      <c r="BP1131" s="46"/>
      <c r="BQ1131" s="46"/>
      <c r="BR1131" s="46"/>
      <c r="BS1131" s="46"/>
      <c r="BT1131" s="46"/>
      <c r="BU1131" s="46"/>
      <c r="BV1131" s="46"/>
      <c r="BW1131" s="46"/>
      <c r="BX1131" s="46"/>
      <c r="BY1131" s="46"/>
      <c r="BZ1131" s="46"/>
      <c r="CA1131" s="46"/>
      <c r="CB1131" s="46"/>
      <c r="CC1131" s="46"/>
      <c r="CD1131" s="46"/>
      <c r="CE1131" s="46"/>
      <c r="CF1131" s="46"/>
      <c r="CG1131" s="46"/>
      <c r="CH1131" s="46"/>
      <c r="CI1131" s="46"/>
      <c r="CJ1131" s="46"/>
      <c r="CK1131" s="46"/>
      <c r="CL1131" s="46"/>
      <c r="CM1131" s="46"/>
      <c r="CN1131" s="46"/>
      <c r="CO1131" s="46"/>
      <c r="CP1131" s="46"/>
      <c r="CQ1131" s="46"/>
      <c r="CR1131" s="46"/>
      <c r="CS1131" s="46"/>
      <c r="CT1131" s="46"/>
      <c r="CU1131" s="46"/>
      <c r="CV1131" s="46"/>
      <c r="CW1131" s="46"/>
      <c r="CX1131" s="46"/>
      <c r="CY1131" s="46"/>
      <c r="CZ1131" s="46"/>
      <c r="DA1131" s="46"/>
      <c r="DB1131" s="46"/>
      <c r="DC1131" s="46"/>
      <c r="DD1131" s="46"/>
      <c r="DE1131" s="46"/>
      <c r="DF1131" s="46"/>
      <c r="DG1131" s="46"/>
      <c r="DH1131" s="46"/>
      <c r="DI1131" s="46"/>
      <c r="DJ1131" s="46"/>
      <c r="DK1131" s="46"/>
      <c r="DL1131" s="46"/>
      <c r="DM1131" s="46"/>
      <c r="DN1131" s="46"/>
      <c r="DO1131" s="46"/>
      <c r="DP1131" s="46"/>
      <c r="DQ1131" s="46"/>
      <c r="DR1131" s="46"/>
      <c r="DS1131" s="46"/>
      <c r="DT1131" s="46"/>
      <c r="DU1131" s="46"/>
      <c r="DV1131" s="46"/>
      <c r="DW1131" s="46"/>
      <c r="DX1131" s="46"/>
      <c r="DY1131" s="46"/>
      <c r="DZ1131" s="46"/>
      <c r="EA1131" s="46"/>
      <c r="EB1131" s="46"/>
      <c r="EC1131" s="46"/>
      <c r="ED1131" s="46"/>
      <c r="EE1131" s="46"/>
      <c r="EF1131" s="46"/>
      <c r="EG1131" s="46"/>
      <c r="EH1131" s="46"/>
      <c r="EI1131" s="46"/>
      <c r="EJ1131" s="46"/>
      <c r="EK1131" s="46"/>
      <c r="EL1131" s="46"/>
      <c r="EM1131" s="46"/>
      <c r="EN1131" s="46"/>
      <c r="EO1131" s="46"/>
      <c r="EP1131" s="46"/>
      <c r="EQ1131" s="46"/>
      <c r="ER1131" s="46"/>
      <c r="ES1131" s="46"/>
      <c r="ET1131" s="46"/>
      <c r="EU1131" s="46"/>
      <c r="EV1131" s="46"/>
      <c r="EW1131" s="46"/>
      <c r="EX1131" s="46"/>
      <c r="EY1131" s="46"/>
      <c r="EZ1131" s="46"/>
      <c r="FA1131" s="46"/>
      <c r="FB1131" s="46"/>
      <c r="FC1131" s="46"/>
      <c r="FD1131" s="46"/>
      <c r="FE1131" s="46"/>
      <c r="FF1131" s="46"/>
      <c r="FG1131" s="46"/>
      <c r="FH1131" s="46"/>
      <c r="FI1131" s="46"/>
      <c r="FJ1131" s="46"/>
      <c r="FK1131" s="46"/>
      <c r="FL1131" s="46"/>
      <c r="FM1131" s="46"/>
      <c r="FN1131" s="46"/>
      <c r="FO1131" s="46"/>
      <c r="FP1131" s="46"/>
      <c r="FQ1131" s="46"/>
      <c r="FR1131" s="46"/>
      <c r="FS1131" s="46"/>
      <c r="FT1131" s="46"/>
      <c r="FU1131" s="46"/>
      <c r="FV1131" s="46"/>
      <c r="FW1131" s="46"/>
      <c r="FX1131" s="46"/>
      <c r="FY1131" s="46"/>
      <c r="FZ1131" s="46"/>
      <c r="GA1131" s="46"/>
      <c r="GB1131" s="46"/>
      <c r="GC1131" s="46"/>
      <c r="GD1131" s="46"/>
      <c r="GE1131" s="46"/>
      <c r="GF1131" s="46"/>
      <c r="GG1131" s="46"/>
      <c r="GH1131" s="46"/>
      <c r="GI1131" s="46"/>
      <c r="GJ1131" s="46"/>
      <c r="GK1131" s="46"/>
      <c r="GL1131" s="46"/>
      <c r="GM1131" s="46"/>
      <c r="GN1131" s="46"/>
      <c r="GO1131" s="46"/>
      <c r="GP1131" s="46"/>
      <c r="GQ1131" s="46"/>
      <c r="GR1131" s="46"/>
      <c r="GS1131" s="46"/>
      <c r="GT1131" s="46"/>
      <c r="GU1131" s="46"/>
      <c r="GV1131" s="46"/>
      <c r="GW1131" s="46"/>
      <c r="GX1131" s="46"/>
      <c r="GY1131" s="46"/>
      <c r="GZ1131" s="46"/>
      <c r="HA1131" s="46"/>
      <c r="HB1131" s="46"/>
      <c r="HC1131" s="46"/>
      <c r="HD1131" s="46"/>
      <c r="HE1131" s="46"/>
      <c r="HF1131" s="46"/>
    </row>
    <row r="1132" spans="1:4" ht="11.25">
      <c r="A1132" s="59"/>
      <c r="B1132" s="48"/>
      <c r="C1132" s="47"/>
      <c r="D1132" s="60"/>
    </row>
    <row r="1133" spans="1:4" ht="12" thickBot="1">
      <c r="A1133" s="54"/>
      <c r="B1133" s="61"/>
      <c r="C1133" s="62" t="s">
        <v>571</v>
      </c>
      <c r="D1133" s="63"/>
    </row>
    <row r="1134" spans="1:4" ht="11.25">
      <c r="A1134" s="59"/>
      <c r="B1134" s="64"/>
      <c r="C1134" s="65" t="s">
        <v>572</v>
      </c>
      <c r="D1134" s="66">
        <f>D787+D804</f>
        <v>771687962</v>
      </c>
    </row>
    <row r="1135" spans="1:4" ht="21">
      <c r="A1135" s="54"/>
      <c r="B1135" s="64"/>
      <c r="C1135" s="65" t="s">
        <v>573</v>
      </c>
      <c r="D1135" s="66">
        <f>D804</f>
        <v>116057</v>
      </c>
    </row>
    <row r="1136" spans="1:4" ht="21">
      <c r="A1136" s="59"/>
      <c r="B1136" s="64"/>
      <c r="C1136" s="65" t="s">
        <v>574</v>
      </c>
      <c r="D1136" s="66">
        <f>D1134-D1135</f>
        <v>771571905</v>
      </c>
    </row>
    <row r="1137" spans="1:4" ht="11.25">
      <c r="A1137" s="59"/>
      <c r="B1137" s="64"/>
      <c r="C1137" s="65" t="s">
        <v>575</v>
      </c>
      <c r="D1137" s="66">
        <f>D781+D782+D783+D784+D785+D786</f>
        <v>609438</v>
      </c>
    </row>
    <row r="1138" spans="1:4" ht="11.25">
      <c r="A1138" s="59"/>
      <c r="B1138" s="64"/>
      <c r="C1138" s="65" t="s">
        <v>576</v>
      </c>
      <c r="D1138" s="66">
        <f>D811+D814+D815+D816+D818+D819+D827+D826+D828</f>
        <v>4559484</v>
      </c>
    </row>
    <row r="1139" spans="1:4" ht="11.25">
      <c r="A1139" s="54"/>
      <c r="B1139" s="67"/>
      <c r="C1139" s="65" t="s">
        <v>577</v>
      </c>
      <c r="D1139" s="66">
        <f>D1136+D1137+D1138</f>
        <v>776740827</v>
      </c>
    </row>
    <row r="1140" spans="1:4" ht="11.25">
      <c r="A1140" s="54"/>
      <c r="B1140" s="64"/>
      <c r="C1140" s="65" t="s">
        <v>578</v>
      </c>
      <c r="D1140" s="66">
        <f>D821+D822+D823+D824+D825+D829+D830+D831+D832+D833</f>
        <v>187834</v>
      </c>
    </row>
    <row r="1141" spans="1:4" ht="11.25">
      <c r="A1141" s="47"/>
      <c r="B1141" s="64"/>
      <c r="C1141" s="65" t="s">
        <v>579</v>
      </c>
      <c r="D1141" s="66">
        <f>D834</f>
        <v>987848</v>
      </c>
    </row>
    <row r="1142" spans="1:4" ht="11.25">
      <c r="A1142" s="47"/>
      <c r="B1142" s="67"/>
      <c r="C1142" s="65" t="s">
        <v>580</v>
      </c>
      <c r="D1142" s="66">
        <f>D1139+D1140+D1141</f>
        <v>777916509</v>
      </c>
    </row>
    <row r="1143" spans="1:4" ht="11.25">
      <c r="A1143" s="47"/>
      <c r="B1143" s="64"/>
      <c r="C1143" s="68" t="s">
        <v>581</v>
      </c>
      <c r="D1143" s="66">
        <f>D846+D874+D880</f>
        <v>2203383</v>
      </c>
    </row>
    <row r="1144" spans="1:4" ht="11.25">
      <c r="A1144" s="47"/>
      <c r="B1144" s="64"/>
      <c r="C1144" s="68" t="s">
        <v>582</v>
      </c>
      <c r="D1144" s="66">
        <f>D883</f>
        <v>1931133</v>
      </c>
    </row>
    <row r="1145" spans="1:4" ht="11.25">
      <c r="A1145" s="61"/>
      <c r="B1145" s="64"/>
      <c r="C1145" s="68" t="s">
        <v>583</v>
      </c>
      <c r="D1145" s="66">
        <f>D902</f>
        <v>12505974</v>
      </c>
    </row>
    <row r="1146" spans="2:4" ht="11.25">
      <c r="B1146" s="64"/>
      <c r="C1146" s="68" t="s">
        <v>584</v>
      </c>
      <c r="D1146" s="66">
        <f>D906+D925</f>
        <v>3044495</v>
      </c>
    </row>
    <row r="1147" spans="2:4" ht="11.25">
      <c r="B1147" s="69"/>
      <c r="C1147" s="65"/>
      <c r="D1147" s="66">
        <f>D1143+D1144+D1145+D1146</f>
        <v>19684985</v>
      </c>
    </row>
    <row r="1148" spans="2:4" ht="11.25">
      <c r="B1148" s="64"/>
      <c r="C1148" s="68" t="s">
        <v>585</v>
      </c>
      <c r="D1148" s="66">
        <f>D934</f>
        <v>4880753</v>
      </c>
    </row>
    <row r="1149" spans="1:4" ht="11.25">
      <c r="A1149" s="61"/>
      <c r="B1149" s="67"/>
      <c r="C1149" s="70" t="s">
        <v>586</v>
      </c>
      <c r="D1149" s="71">
        <f>D1142+D1147+D1148</f>
        <v>802482247</v>
      </c>
    </row>
    <row r="1150" spans="1:4" ht="11.25">
      <c r="A1150" s="61"/>
      <c r="B1150" s="64"/>
      <c r="C1150" s="68" t="s">
        <v>587</v>
      </c>
      <c r="D1150" s="66">
        <f>D3+D102</f>
        <v>86677852</v>
      </c>
    </row>
    <row r="1151" spans="1:4" ht="11.25">
      <c r="A1151" s="61"/>
      <c r="B1151" s="64"/>
      <c r="C1151" s="68" t="s">
        <v>588</v>
      </c>
      <c r="D1151" s="66">
        <f>D130</f>
        <v>46015138</v>
      </c>
    </row>
    <row r="1152" spans="1:4" ht="11.25">
      <c r="A1152" s="61"/>
      <c r="B1152" s="64"/>
      <c r="C1152" s="68" t="s">
        <v>589</v>
      </c>
      <c r="D1152" s="66">
        <f>D139</f>
        <v>73806012</v>
      </c>
    </row>
    <row r="1153" spans="1:4" ht="11.25">
      <c r="A1153" s="61"/>
      <c r="B1153" s="64"/>
      <c r="C1153" s="68" t="s">
        <v>590</v>
      </c>
      <c r="D1153" s="66">
        <f>D143</f>
        <v>22399312</v>
      </c>
    </row>
    <row r="1154" spans="1:4" ht="11.25">
      <c r="A1154" s="61"/>
      <c r="B1154" s="64"/>
      <c r="C1154" s="68" t="s">
        <v>591</v>
      </c>
      <c r="D1154" s="66">
        <f>D156+D159</f>
        <v>11554127</v>
      </c>
    </row>
    <row r="1155" spans="1:4" ht="11.25">
      <c r="A1155" s="61"/>
      <c r="B1155" s="64"/>
      <c r="C1155" s="68" t="s">
        <v>592</v>
      </c>
      <c r="D1155" s="66">
        <f>D163+D170</f>
        <v>10834784</v>
      </c>
    </row>
    <row r="1156" spans="1:4" ht="11.25">
      <c r="A1156" s="61"/>
      <c r="B1156" s="64"/>
      <c r="C1156" s="68" t="s">
        <v>312</v>
      </c>
      <c r="D1156" s="66">
        <f>D177</f>
        <v>50859682</v>
      </c>
    </row>
    <row r="1157" spans="1:4" ht="11.25">
      <c r="A1157" s="61"/>
      <c r="B1157" s="64"/>
      <c r="C1157" s="68" t="s">
        <v>313</v>
      </c>
      <c r="D1157" s="66">
        <f>D184</f>
        <v>0</v>
      </c>
    </row>
    <row r="1158" spans="1:4" ht="11.25">
      <c r="A1158" s="61"/>
      <c r="B1158" s="64"/>
      <c r="C1158" s="68" t="s">
        <v>618</v>
      </c>
      <c r="D1158" s="66">
        <f>D195</f>
        <v>44259089</v>
      </c>
    </row>
    <row r="1159" spans="2:4" ht="11.25">
      <c r="B1159" s="64"/>
      <c r="C1159" s="68" t="s">
        <v>619</v>
      </c>
      <c r="D1159" s="66">
        <f>D246</f>
        <v>10728407</v>
      </c>
    </row>
    <row r="1160" spans="1:4" ht="11.25">
      <c r="A1160" s="61"/>
      <c r="B1160" s="64"/>
      <c r="C1160" s="68" t="s">
        <v>620</v>
      </c>
      <c r="D1160" s="66">
        <f>D304</f>
        <v>8963840</v>
      </c>
    </row>
    <row r="1161" spans="1:4" ht="11.25">
      <c r="A1161" s="61"/>
      <c r="B1161" s="64"/>
      <c r="C1161" s="68" t="s">
        <v>621</v>
      </c>
      <c r="D1161" s="66">
        <f>D321+D385+D426+D467</f>
        <v>211326380</v>
      </c>
    </row>
    <row r="1162" spans="1:4" ht="11.25">
      <c r="A1162" s="61"/>
      <c r="B1162" s="64"/>
      <c r="C1162" s="68" t="s">
        <v>622</v>
      </c>
      <c r="D1162" s="66">
        <f>D508</f>
        <v>13456701</v>
      </c>
    </row>
    <row r="1163" spans="1:4" ht="11.25">
      <c r="A1163" s="61"/>
      <c r="B1163" s="64"/>
      <c r="C1163" s="68" t="s">
        <v>623</v>
      </c>
      <c r="D1163" s="66">
        <f>D538</f>
        <v>26075225</v>
      </c>
    </row>
    <row r="1164" spans="2:4" ht="11.25">
      <c r="B1164" s="64"/>
      <c r="C1164" s="68" t="s">
        <v>624</v>
      </c>
      <c r="D1164" s="66">
        <f>D573</f>
        <v>3911455</v>
      </c>
    </row>
    <row r="1165" spans="2:4" ht="11.25">
      <c r="B1165" s="64"/>
      <c r="C1165" s="68" t="s">
        <v>625</v>
      </c>
      <c r="D1165" s="66">
        <f>D600</f>
        <v>15199940</v>
      </c>
    </row>
    <row r="1166" spans="2:4" ht="11.25">
      <c r="B1166" s="64"/>
      <c r="C1166" s="68" t="s">
        <v>626</v>
      </c>
      <c r="D1166" s="66">
        <f>D614</f>
        <v>2182102</v>
      </c>
    </row>
    <row r="1167" spans="2:4" ht="11.25">
      <c r="B1167" s="64"/>
      <c r="C1167" s="68" t="s">
        <v>627</v>
      </c>
      <c r="D1167" s="66">
        <f>D629</f>
        <v>828875</v>
      </c>
    </row>
    <row r="1168" spans="2:4" ht="11.25">
      <c r="B1168" s="64"/>
      <c r="C1168" s="68" t="s">
        <v>628</v>
      </c>
      <c r="D1168" s="66">
        <f>D724</f>
        <v>4191726</v>
      </c>
    </row>
    <row r="1169" spans="2:4" ht="11.25">
      <c r="B1169" s="67"/>
      <c r="C1169" s="70" t="s">
        <v>629</v>
      </c>
      <c r="D1169" s="71">
        <f>SUM(D1150:D1168)</f>
        <v>643270647</v>
      </c>
    </row>
    <row r="1170" spans="2:4" ht="11.25">
      <c r="B1170" s="67"/>
      <c r="C1170" s="70" t="s">
        <v>630</v>
      </c>
      <c r="D1170" s="71">
        <f>D1149-D1169</f>
        <v>159211600</v>
      </c>
    </row>
    <row r="1171" spans="2:4" ht="11.25">
      <c r="B1171" s="64"/>
      <c r="C1171" s="68" t="s">
        <v>631</v>
      </c>
      <c r="D1171" s="66">
        <f>D944+D948+D983</f>
        <v>1572569</v>
      </c>
    </row>
    <row r="1172" spans="2:4" ht="11.25">
      <c r="B1172" s="64"/>
      <c r="C1172" s="68" t="s">
        <v>632</v>
      </c>
      <c r="D1172" s="66">
        <f>-(D778)</f>
        <v>-181145</v>
      </c>
    </row>
    <row r="1173" spans="2:4" ht="11.25">
      <c r="B1173" s="64"/>
      <c r="C1173" s="68" t="s">
        <v>633</v>
      </c>
      <c r="D1173" s="66">
        <f>D994</f>
        <v>30317213</v>
      </c>
    </row>
    <row r="1174" spans="2:4" ht="11.25">
      <c r="B1174" s="64"/>
      <c r="C1174" s="72" t="s">
        <v>634</v>
      </c>
      <c r="D1174" s="66">
        <f>-D1017</f>
        <v>-56509174</v>
      </c>
    </row>
    <row r="1175" spans="2:4" ht="11.25">
      <c r="B1175" s="64"/>
      <c r="C1175" s="68" t="s">
        <v>635</v>
      </c>
      <c r="D1175" s="66">
        <f>D1033</f>
        <v>20755436</v>
      </c>
    </row>
    <row r="1176" spans="2:4" ht="11.25">
      <c r="B1176" s="64"/>
      <c r="C1176" s="68" t="s">
        <v>636</v>
      </c>
      <c r="D1176" s="66">
        <f>-D1068</f>
        <v>-153639453</v>
      </c>
    </row>
    <row r="1177" spans="2:4" ht="11.25">
      <c r="B1177" s="64"/>
      <c r="C1177" s="68" t="s">
        <v>637</v>
      </c>
      <c r="D1177" s="66">
        <f>D1053+D1065</f>
        <v>8597794</v>
      </c>
    </row>
    <row r="1178" spans="2:4" ht="11.25">
      <c r="B1178" s="64"/>
      <c r="C1178" s="68" t="s">
        <v>638</v>
      </c>
      <c r="D1178" s="66">
        <f>-(D1092+D1103+D1109)</f>
        <v>-15428422</v>
      </c>
    </row>
    <row r="1179" spans="2:4" ht="11.25">
      <c r="B1179" s="64"/>
      <c r="C1179" s="68" t="s">
        <v>639</v>
      </c>
      <c r="D1179" s="66">
        <f>-(D1123+D1125)</f>
        <v>0</v>
      </c>
    </row>
    <row r="1180" spans="2:4" ht="12" thickBot="1">
      <c r="B1180" s="67"/>
      <c r="C1180" s="70" t="s">
        <v>640</v>
      </c>
      <c r="D1180" s="71">
        <f>D1170+SUM(D1171:D1179)</f>
        <v>-5303582</v>
      </c>
    </row>
    <row r="1181" spans="3:26" ht="11.25">
      <c r="C1181" s="73" t="s">
        <v>643</v>
      </c>
      <c r="D1181" s="74"/>
      <c r="E1181" s="75"/>
      <c r="F1181" s="75"/>
      <c r="G1181" s="75"/>
      <c r="H1181" s="75"/>
      <c r="I1181" s="75"/>
      <c r="J1181" s="75"/>
      <c r="K1181" s="75"/>
      <c r="L1181" s="75"/>
      <c r="M1181" s="75"/>
      <c r="N1181" s="75"/>
      <c r="O1181" s="75"/>
      <c r="P1181" s="75"/>
      <c r="Q1181" s="75"/>
      <c r="R1181" s="75"/>
      <c r="S1181" s="75"/>
      <c r="T1181" s="75"/>
      <c r="U1181" s="75"/>
      <c r="V1181" s="75"/>
      <c r="W1181" s="75"/>
      <c r="X1181" s="75"/>
      <c r="Y1181" s="75"/>
      <c r="Z1181" s="75"/>
    </row>
    <row r="1182" spans="3:26" ht="11.25">
      <c r="C1182" s="76" t="s">
        <v>644</v>
      </c>
      <c r="D1182" s="77">
        <f>D1150+D1167</f>
        <v>87506727</v>
      </c>
      <c r="E1182" s="75"/>
      <c r="F1182" s="75"/>
      <c r="G1182" s="75"/>
      <c r="H1182" s="75"/>
      <c r="I1182" s="75"/>
      <c r="J1182" s="75"/>
      <c r="K1182" s="75"/>
      <c r="L1182" s="75"/>
      <c r="M1182" s="75"/>
      <c r="N1182" s="75"/>
      <c r="O1182" s="75"/>
      <c r="P1182" s="75"/>
      <c r="Q1182" s="75"/>
      <c r="R1182" s="75"/>
      <c r="S1182" s="75"/>
      <c r="T1182" s="75"/>
      <c r="U1182" s="75"/>
      <c r="V1182" s="75"/>
      <c r="W1182" s="75"/>
      <c r="X1182" s="75"/>
      <c r="Y1182" s="75"/>
      <c r="Z1182" s="75"/>
    </row>
    <row r="1183" spans="3:53" ht="11.25">
      <c r="C1183" s="78" t="s">
        <v>767</v>
      </c>
      <c r="D1183" s="77">
        <f>D1182-D61-D62-D63-D669-D670-D671+D673+D674+D675</f>
        <v>83394735</v>
      </c>
      <c r="E1183" s="75"/>
      <c r="F1183" s="75"/>
      <c r="G1183" s="75"/>
      <c r="H1183" s="75"/>
      <c r="I1183" s="75"/>
      <c r="J1183" s="75"/>
      <c r="K1183" s="75"/>
      <c r="L1183" s="75"/>
      <c r="M1183" s="75"/>
      <c r="N1183" s="75"/>
      <c r="O1183" s="75"/>
      <c r="P1183" s="75"/>
      <c r="Q1183" s="75"/>
      <c r="R1183" s="75"/>
      <c r="S1183" s="75"/>
      <c r="T1183" s="75"/>
      <c r="U1183" s="75"/>
      <c r="V1183" s="75"/>
      <c r="W1183" s="75"/>
      <c r="X1183" s="75"/>
      <c r="Y1183" s="75"/>
      <c r="Z1183" s="75"/>
      <c r="AA1183" s="79"/>
      <c r="AB1183" s="79"/>
      <c r="AC1183" s="79">
        <f>AC1149-AC4</f>
        <v>0</v>
      </c>
      <c r="AD1183" s="79">
        <f>AD1149-AD4</f>
        <v>0</v>
      </c>
      <c r="AE1183" s="79">
        <f>AE1149-AE4</f>
        <v>0</v>
      </c>
      <c r="AF1183" s="79">
        <f>AF1149-AF4</f>
        <v>0</v>
      </c>
      <c r="AG1183" s="79">
        <f>AG1149-AG4</f>
        <v>0</v>
      </c>
      <c r="AH1183" s="79">
        <f>AH1149-AH4</f>
        <v>0</v>
      </c>
      <c r="AI1183" s="79">
        <f>AI1149-AI4</f>
        <v>0</v>
      </c>
      <c r="AJ1183" s="79">
        <f>AJ1149-AJ4</f>
        <v>0</v>
      </c>
      <c r="AK1183" s="79">
        <f>AK1149-AK4</f>
        <v>0</v>
      </c>
      <c r="AL1183" s="79">
        <f>AL1149-AL4</f>
        <v>0</v>
      </c>
      <c r="AM1183" s="79">
        <f>AM1149-AM4</f>
        <v>0</v>
      </c>
      <c r="AN1183" s="79">
        <f>AN1149-AN4</f>
        <v>0</v>
      </c>
      <c r="AO1183" s="79">
        <f>AO1149-AO4</f>
        <v>0</v>
      </c>
      <c r="AP1183" s="79">
        <f>AP1149-AP4</f>
        <v>0</v>
      </c>
      <c r="AQ1183" s="79">
        <f>AQ1149-AQ4</f>
        <v>0</v>
      </c>
      <c r="AR1183" s="79">
        <f>AR1149-AR4</f>
        <v>0</v>
      </c>
      <c r="AS1183" s="79">
        <f>AS1149-AS4</f>
        <v>0</v>
      </c>
      <c r="AT1183" s="79">
        <f>AT1149-AT4</f>
        <v>0</v>
      </c>
      <c r="AU1183" s="79">
        <f>AU1149-AU4</f>
        <v>0</v>
      </c>
      <c r="AV1183" s="79">
        <f>AV1149-AV4</f>
        <v>0</v>
      </c>
      <c r="AW1183" s="79">
        <f>AW1149-AW4</f>
        <v>0</v>
      </c>
      <c r="AX1183" s="79">
        <f>AX1149-AX4</f>
        <v>0</v>
      </c>
      <c r="AY1183" s="79">
        <f>AY1149-AY4</f>
        <v>0</v>
      </c>
      <c r="AZ1183" s="79">
        <f>AZ1149-AZ4</f>
        <v>0</v>
      </c>
      <c r="BA1183" s="79">
        <f>BA1149-BA4</f>
        <v>0</v>
      </c>
    </row>
    <row r="1184" spans="3:53" ht="11.25">
      <c r="C1184" s="76" t="s">
        <v>768</v>
      </c>
      <c r="D1184" s="77">
        <f>D1150-D5</f>
        <v>43885254</v>
      </c>
      <c r="E1184" s="75"/>
      <c r="F1184" s="75"/>
      <c r="G1184" s="75"/>
      <c r="H1184" s="75"/>
      <c r="I1184" s="75"/>
      <c r="J1184" s="75"/>
      <c r="K1184" s="75"/>
      <c r="L1184" s="75"/>
      <c r="M1184" s="75"/>
      <c r="N1184" s="75"/>
      <c r="O1184" s="75"/>
      <c r="P1184" s="75"/>
      <c r="Q1184" s="75"/>
      <c r="R1184" s="75"/>
      <c r="S1184" s="75"/>
      <c r="T1184" s="75"/>
      <c r="U1184" s="75"/>
      <c r="V1184" s="75"/>
      <c r="W1184" s="75"/>
      <c r="X1184" s="75"/>
      <c r="Y1184" s="75"/>
      <c r="Z1184" s="75"/>
      <c r="AA1184" s="79"/>
      <c r="AB1184" s="79"/>
      <c r="AC1184" s="79"/>
      <c r="AD1184" s="79"/>
      <c r="AE1184" s="79"/>
      <c r="AF1184" s="79"/>
      <c r="AG1184" s="79"/>
      <c r="AH1184" s="79"/>
      <c r="AI1184" s="79"/>
      <c r="AJ1184" s="79"/>
      <c r="AK1184" s="79"/>
      <c r="AL1184" s="79"/>
      <c r="AM1184" s="79"/>
      <c r="AN1184" s="79"/>
      <c r="AO1184" s="79"/>
      <c r="AP1184" s="79"/>
      <c r="AQ1184" s="79"/>
      <c r="AR1184" s="79"/>
      <c r="AS1184" s="79"/>
      <c r="AT1184" s="79"/>
      <c r="AU1184" s="79"/>
      <c r="AV1184" s="79"/>
      <c r="AW1184" s="79"/>
      <c r="AX1184" s="79"/>
      <c r="AY1184" s="79"/>
      <c r="AZ1184" s="79"/>
      <c r="BA1184" s="79"/>
    </row>
    <row r="1185" spans="3:53" ht="11.25">
      <c r="C1185" s="76" t="s">
        <v>769</v>
      </c>
      <c r="D1185" s="77">
        <f>D5</f>
        <v>42792598</v>
      </c>
      <c r="E1185" s="75"/>
      <c r="F1185" s="75"/>
      <c r="G1185" s="75"/>
      <c r="H1185" s="75"/>
      <c r="I1185" s="75"/>
      <c r="J1185" s="75"/>
      <c r="K1185" s="75"/>
      <c r="L1185" s="75"/>
      <c r="M1185" s="75"/>
      <c r="N1185" s="75"/>
      <c r="O1185" s="75"/>
      <c r="P1185" s="75"/>
      <c r="Q1185" s="75"/>
      <c r="R1185" s="75"/>
      <c r="S1185" s="75"/>
      <c r="T1185" s="75"/>
      <c r="U1185" s="75"/>
      <c r="V1185" s="75"/>
      <c r="W1185" s="75"/>
      <c r="X1185" s="75"/>
      <c r="Y1185" s="75"/>
      <c r="Z1185" s="75"/>
      <c r="AA1185" s="79"/>
      <c r="AB1185" s="79"/>
      <c r="AC1185" s="79"/>
      <c r="AD1185" s="79"/>
      <c r="AE1185" s="79"/>
      <c r="AF1185" s="79"/>
      <c r="AG1185" s="79"/>
      <c r="AH1185" s="79"/>
      <c r="AI1185" s="79"/>
      <c r="AJ1185" s="79"/>
      <c r="AK1185" s="79"/>
      <c r="AL1185" s="79"/>
      <c r="AM1185" s="79"/>
      <c r="AN1185" s="79"/>
      <c r="AO1185" s="79"/>
      <c r="AP1185" s="79"/>
      <c r="AQ1185" s="79"/>
      <c r="AR1185" s="79"/>
      <c r="AS1185" s="79"/>
      <c r="AT1185" s="79"/>
      <c r="AU1185" s="79"/>
      <c r="AV1185" s="79"/>
      <c r="AW1185" s="79"/>
      <c r="AX1185" s="79"/>
      <c r="AY1185" s="79"/>
      <c r="AZ1185" s="79"/>
      <c r="BA1185" s="79"/>
    </row>
    <row r="1186" spans="3:53" ht="11.25">
      <c r="C1186" s="80" t="s">
        <v>770</v>
      </c>
      <c r="D1186" s="77">
        <f>D9+D10+D19-D898</f>
        <v>24595638</v>
      </c>
      <c r="E1186" s="75"/>
      <c r="F1186" s="75"/>
      <c r="G1186" s="75"/>
      <c r="H1186" s="75"/>
      <c r="I1186" s="75"/>
      <c r="J1186" s="75"/>
      <c r="K1186" s="75"/>
      <c r="L1186" s="75"/>
      <c r="M1186" s="75"/>
      <c r="N1186" s="75"/>
      <c r="O1186" s="75"/>
      <c r="P1186" s="75"/>
      <c r="Q1186" s="75"/>
      <c r="R1186" s="75"/>
      <c r="S1186" s="75"/>
      <c r="T1186" s="75"/>
      <c r="U1186" s="75"/>
      <c r="V1186" s="75"/>
      <c r="W1186" s="75"/>
      <c r="X1186" s="75"/>
      <c r="Y1186" s="75"/>
      <c r="Z1186" s="75"/>
      <c r="AA1186" s="79"/>
      <c r="AB1186" s="79"/>
      <c r="AC1186" s="79"/>
      <c r="AD1186" s="79"/>
      <c r="AE1186" s="79"/>
      <c r="AF1186" s="79"/>
      <c r="AG1186" s="79"/>
      <c r="AH1186" s="79"/>
      <c r="AI1186" s="79"/>
      <c r="AJ1186" s="79"/>
      <c r="AK1186" s="79"/>
      <c r="AL1186" s="79"/>
      <c r="AM1186" s="79"/>
      <c r="AN1186" s="79"/>
      <c r="AO1186" s="79"/>
      <c r="AP1186" s="79"/>
      <c r="AQ1186" s="79"/>
      <c r="AR1186" s="79"/>
      <c r="AS1186" s="79"/>
      <c r="AT1186" s="79"/>
      <c r="AU1186" s="79"/>
      <c r="AV1186" s="79"/>
      <c r="AW1186" s="79"/>
      <c r="AX1186" s="79"/>
      <c r="AY1186" s="79"/>
      <c r="AZ1186" s="79"/>
      <c r="BA1186" s="79"/>
    </row>
    <row r="1187" spans="3:53" ht="11.25">
      <c r="C1187" s="80" t="s">
        <v>771</v>
      </c>
      <c r="D1187" s="77">
        <f>D1186+D1152</f>
        <v>98401650</v>
      </c>
      <c r="E1187" s="75"/>
      <c r="F1187" s="75"/>
      <c r="G1187" s="75"/>
      <c r="H1187" s="75"/>
      <c r="I1187" s="75"/>
      <c r="J1187" s="75"/>
      <c r="K1187" s="75"/>
      <c r="L1187" s="75"/>
      <c r="M1187" s="75"/>
      <c r="N1187" s="75"/>
      <c r="O1187" s="75"/>
      <c r="P1187" s="75"/>
      <c r="Q1187" s="75"/>
      <c r="R1187" s="75"/>
      <c r="S1187" s="75"/>
      <c r="T1187" s="75"/>
      <c r="U1187" s="75"/>
      <c r="V1187" s="75"/>
      <c r="W1187" s="75"/>
      <c r="X1187" s="75"/>
      <c r="Y1187" s="75"/>
      <c r="Z1187" s="75"/>
      <c r="AA1187" s="79"/>
      <c r="AB1187" s="79"/>
      <c r="AC1187" s="79"/>
      <c r="AD1187" s="79"/>
      <c r="AE1187" s="79"/>
      <c r="AF1187" s="79"/>
      <c r="AG1187" s="79"/>
      <c r="AH1187" s="79"/>
      <c r="AI1187" s="79"/>
      <c r="AJ1187" s="79"/>
      <c r="AK1187" s="79"/>
      <c r="AL1187" s="79"/>
      <c r="AM1187" s="79"/>
      <c r="AN1187" s="79"/>
      <c r="AO1187" s="79"/>
      <c r="AP1187" s="79"/>
      <c r="AQ1187" s="79"/>
      <c r="AR1187" s="79"/>
      <c r="AS1187" s="79"/>
      <c r="AT1187" s="79"/>
      <c r="AU1187" s="79"/>
      <c r="AV1187" s="79"/>
      <c r="AW1187" s="79"/>
      <c r="AX1187" s="79"/>
      <c r="AY1187" s="79"/>
      <c r="AZ1187" s="79"/>
      <c r="BA1187" s="79"/>
    </row>
    <row r="1188" spans="3:53" ht="11.25">
      <c r="C1188" s="76" t="s">
        <v>772</v>
      </c>
      <c r="D1188" s="77">
        <f>D1151-D134-D138</f>
        <v>46015138</v>
      </c>
      <c r="E1188" s="75"/>
      <c r="F1188" s="75"/>
      <c r="G1188" s="75"/>
      <c r="H1188" s="75"/>
      <c r="I1188" s="75"/>
      <c r="J1188" s="75"/>
      <c r="K1188" s="75"/>
      <c r="L1188" s="75"/>
      <c r="M1188" s="75"/>
      <c r="N1188" s="75"/>
      <c r="O1188" s="75"/>
      <c r="P1188" s="75"/>
      <c r="Q1188" s="75"/>
      <c r="R1188" s="75"/>
      <c r="S1188" s="75"/>
      <c r="T1188" s="75"/>
      <c r="U1188" s="75"/>
      <c r="V1188" s="75"/>
      <c r="W1188" s="75"/>
      <c r="X1188" s="75"/>
      <c r="Y1188" s="75"/>
      <c r="Z1188" s="75"/>
      <c r="AA1188" s="79"/>
      <c r="AB1188" s="79"/>
      <c r="AC1188" s="79"/>
      <c r="AD1188" s="79"/>
      <c r="AE1188" s="79"/>
      <c r="AF1188" s="79"/>
      <c r="AG1188" s="79"/>
      <c r="AH1188" s="79"/>
      <c r="AI1188" s="79"/>
      <c r="AJ1188" s="79"/>
      <c r="AK1188" s="79"/>
      <c r="AL1188" s="79"/>
      <c r="AM1188" s="79"/>
      <c r="AN1188" s="79"/>
      <c r="AO1188" s="79"/>
      <c r="AP1188" s="79"/>
      <c r="AQ1188" s="79"/>
      <c r="AR1188" s="79"/>
      <c r="AS1188" s="79"/>
      <c r="AT1188" s="79"/>
      <c r="AU1188" s="79"/>
      <c r="AV1188" s="79"/>
      <c r="AW1188" s="79"/>
      <c r="AX1188" s="79"/>
      <c r="AY1188" s="79"/>
      <c r="AZ1188" s="79"/>
      <c r="BA1188" s="79"/>
    </row>
    <row r="1189" spans="3:26" ht="11.25">
      <c r="C1189" s="81" t="s">
        <v>773</v>
      </c>
      <c r="D1189" s="77">
        <f>D134+D138</f>
        <v>0</v>
      </c>
      <c r="E1189" s="75"/>
      <c r="F1189" s="75"/>
      <c r="G1189" s="75"/>
      <c r="H1189" s="75"/>
      <c r="I1189" s="75"/>
      <c r="J1189" s="75"/>
      <c r="K1189" s="75"/>
      <c r="L1189" s="75"/>
      <c r="M1189" s="75"/>
      <c r="N1189" s="75"/>
      <c r="O1189" s="75"/>
      <c r="P1189" s="75"/>
      <c r="Q1189" s="75"/>
      <c r="R1189" s="75"/>
      <c r="S1189" s="75"/>
      <c r="T1189" s="75"/>
      <c r="U1189" s="75"/>
      <c r="V1189" s="75"/>
      <c r="W1189" s="75"/>
      <c r="X1189" s="75"/>
      <c r="Y1189" s="75"/>
      <c r="Z1189" s="75"/>
    </row>
    <row r="1190" spans="3:26" ht="11.25">
      <c r="C1190" s="76" t="s">
        <v>774</v>
      </c>
      <c r="D1190" s="77">
        <f>D1153-D150</f>
        <v>17976459</v>
      </c>
      <c r="E1190" s="75"/>
      <c r="F1190" s="75"/>
      <c r="G1190" s="75"/>
      <c r="H1190" s="75"/>
      <c r="I1190" s="75"/>
      <c r="J1190" s="75"/>
      <c r="K1190" s="75"/>
      <c r="L1190" s="75"/>
      <c r="M1190" s="75"/>
      <c r="N1190" s="75"/>
      <c r="O1190" s="75"/>
      <c r="P1190" s="75"/>
      <c r="Q1190" s="75"/>
      <c r="R1190" s="75"/>
      <c r="S1190" s="75"/>
      <c r="T1190" s="75"/>
      <c r="U1190" s="75"/>
      <c r="V1190" s="75"/>
      <c r="W1190" s="75"/>
      <c r="X1190" s="75"/>
      <c r="Y1190" s="75"/>
      <c r="Z1190" s="75"/>
    </row>
    <row r="1191" spans="3:26" ht="11.25">
      <c r="C1191" s="76" t="s">
        <v>775</v>
      </c>
      <c r="D1191" s="77">
        <f>D150</f>
        <v>4422853</v>
      </c>
      <c r="E1191" s="75"/>
      <c r="F1191" s="75"/>
      <c r="G1191" s="75"/>
      <c r="H1191" s="75"/>
      <c r="I1191" s="75"/>
      <c r="J1191" s="75"/>
      <c r="K1191" s="75"/>
      <c r="L1191" s="75"/>
      <c r="M1191" s="75"/>
      <c r="N1191" s="75"/>
      <c r="O1191" s="75"/>
      <c r="P1191" s="75"/>
      <c r="Q1191" s="75"/>
      <c r="R1191" s="75"/>
      <c r="S1191" s="75"/>
      <c r="T1191" s="75"/>
      <c r="U1191" s="75"/>
      <c r="V1191" s="75"/>
      <c r="W1191" s="75"/>
      <c r="X1191" s="75"/>
      <c r="Y1191" s="75"/>
      <c r="Z1191" s="75"/>
    </row>
    <row r="1192" spans="3:26" ht="11.25">
      <c r="C1192" s="76" t="s">
        <v>776</v>
      </c>
      <c r="D1192" s="77">
        <f>D61+D62+D63+D172+D173+D174+D311+D312+D313+D669+D670+D671-D673-D674-D675</f>
        <v>16968208</v>
      </c>
      <c r="E1192" s="75"/>
      <c r="F1192" s="75"/>
      <c r="G1192" s="75"/>
      <c r="H1192" s="75"/>
      <c r="I1192" s="75"/>
      <c r="J1192" s="75"/>
      <c r="K1192" s="75"/>
      <c r="L1192" s="75"/>
      <c r="M1192" s="75"/>
      <c r="N1192" s="75"/>
      <c r="O1192" s="75"/>
      <c r="P1192" s="75"/>
      <c r="Q1192" s="75"/>
      <c r="R1192" s="75"/>
      <c r="S1192" s="75"/>
      <c r="T1192" s="75"/>
      <c r="U1192" s="75"/>
      <c r="V1192" s="75"/>
      <c r="W1192" s="75"/>
      <c r="X1192" s="75"/>
      <c r="Y1192" s="75"/>
      <c r="Z1192" s="75"/>
    </row>
    <row r="1193" spans="3:26" ht="11.25">
      <c r="C1193" s="76" t="s">
        <v>777</v>
      </c>
      <c r="D1193" s="77">
        <f>D321</f>
        <v>162025677</v>
      </c>
      <c r="E1193" s="75"/>
      <c r="F1193" s="75"/>
      <c r="G1193" s="75"/>
      <c r="H1193" s="75"/>
      <c r="I1193" s="75"/>
      <c r="J1193" s="75"/>
      <c r="K1193" s="75"/>
      <c r="L1193" s="75"/>
      <c r="M1193" s="75"/>
      <c r="N1193" s="75"/>
      <c r="O1193" s="75"/>
      <c r="P1193" s="75"/>
      <c r="Q1193" s="75"/>
      <c r="R1193" s="75"/>
      <c r="S1193" s="75"/>
      <c r="T1193" s="75"/>
      <c r="U1193" s="75"/>
      <c r="V1193" s="75"/>
      <c r="W1193" s="75"/>
      <c r="X1193" s="75"/>
      <c r="Y1193" s="75"/>
      <c r="Z1193" s="75"/>
    </row>
    <row r="1194" spans="3:26" ht="11.25">
      <c r="C1194" s="76" t="s">
        <v>778</v>
      </c>
      <c r="D1194" s="77">
        <f>D385</f>
        <v>530777</v>
      </c>
      <c r="E1194" s="75"/>
      <c r="F1194" s="75"/>
      <c r="G1194" s="75"/>
      <c r="H1194" s="75"/>
      <c r="I1194" s="75"/>
      <c r="J1194" s="75"/>
      <c r="K1194" s="75"/>
      <c r="L1194" s="75"/>
      <c r="M1194" s="75"/>
      <c r="N1194" s="75"/>
      <c r="O1194" s="75"/>
      <c r="P1194" s="75"/>
      <c r="Q1194" s="75"/>
      <c r="R1194" s="75"/>
      <c r="S1194" s="75"/>
      <c r="T1194" s="75"/>
      <c r="U1194" s="75"/>
      <c r="V1194" s="75"/>
      <c r="W1194" s="75"/>
      <c r="X1194" s="75"/>
      <c r="Y1194" s="75"/>
      <c r="Z1194" s="75"/>
    </row>
    <row r="1195" spans="3:26" ht="11.25">
      <c r="C1195" s="76" t="s">
        <v>779</v>
      </c>
      <c r="D1195" s="77">
        <f>D426</f>
        <v>25111462</v>
      </c>
      <c r="E1195" s="75"/>
      <c r="F1195" s="75"/>
      <c r="G1195" s="75"/>
      <c r="H1195" s="75"/>
      <c r="I1195" s="75"/>
      <c r="J1195" s="75"/>
      <c r="K1195" s="75"/>
      <c r="L1195" s="75"/>
      <c r="M1195" s="75"/>
      <c r="N1195" s="75"/>
      <c r="O1195" s="75"/>
      <c r="P1195" s="75"/>
      <c r="Q1195" s="75"/>
      <c r="R1195" s="75"/>
      <c r="S1195" s="75"/>
      <c r="T1195" s="75"/>
      <c r="U1195" s="75"/>
      <c r="V1195" s="75"/>
      <c r="W1195" s="75"/>
      <c r="X1195" s="75"/>
      <c r="Y1195" s="75"/>
      <c r="Z1195" s="75"/>
    </row>
    <row r="1196" spans="3:26" ht="11.25">
      <c r="C1196" s="76" t="s">
        <v>780</v>
      </c>
      <c r="D1196" s="77">
        <f>D467</f>
        <v>23658464</v>
      </c>
      <c r="E1196" s="75"/>
      <c r="F1196" s="75"/>
      <c r="G1196" s="75"/>
      <c r="H1196" s="75"/>
      <c r="I1196" s="75"/>
      <c r="J1196" s="75"/>
      <c r="K1196" s="75"/>
      <c r="L1196" s="75"/>
      <c r="M1196" s="75"/>
      <c r="N1196" s="75"/>
      <c r="O1196" s="75"/>
      <c r="P1196" s="75"/>
      <c r="Q1196" s="75"/>
      <c r="R1196" s="75"/>
      <c r="S1196" s="75"/>
      <c r="T1196" s="75"/>
      <c r="U1196" s="75"/>
      <c r="V1196" s="75"/>
      <c r="W1196" s="75"/>
      <c r="X1196" s="75"/>
      <c r="Y1196" s="75"/>
      <c r="Z1196" s="75"/>
    </row>
    <row r="1197" spans="3:26" ht="11.25">
      <c r="C1197" s="76" t="s">
        <v>781</v>
      </c>
      <c r="D1197" s="77">
        <f>D1173+D1174</f>
        <v>-26191961</v>
      </c>
      <c r="E1197" s="75"/>
      <c r="F1197" s="75"/>
      <c r="G1197" s="75"/>
      <c r="H1197" s="75"/>
      <c r="I1197" s="75"/>
      <c r="J1197" s="75"/>
      <c r="K1197" s="75"/>
      <c r="L1197" s="75"/>
      <c r="M1197" s="75"/>
      <c r="N1197" s="75"/>
      <c r="O1197" s="75"/>
      <c r="P1197" s="75"/>
      <c r="Q1197" s="75"/>
      <c r="R1197" s="75"/>
      <c r="S1197" s="75"/>
      <c r="T1197" s="75"/>
      <c r="U1197" s="75"/>
      <c r="V1197" s="75"/>
      <c r="W1197" s="75"/>
      <c r="X1197" s="75"/>
      <c r="Y1197" s="75"/>
      <c r="Z1197" s="75"/>
    </row>
    <row r="1198" spans="3:4" ht="11.25">
      <c r="C1198" s="76" t="s">
        <v>782</v>
      </c>
      <c r="D1198" s="77">
        <f>D1175+D1176</f>
        <v>-132884017</v>
      </c>
    </row>
    <row r="1199" spans="3:4" ht="11.25">
      <c r="C1199" s="82" t="s">
        <v>783</v>
      </c>
      <c r="D1199" s="83">
        <f>D1158-D217</f>
        <v>38344568</v>
      </c>
    </row>
    <row r="1200" spans="3:4" ht="12" thickBot="1">
      <c r="C1200" s="84" t="s">
        <v>784</v>
      </c>
      <c r="D1200" s="85">
        <f>D217</f>
        <v>5914521</v>
      </c>
    </row>
    <row r="1201" ht="11.25">
      <c r="D1201" s="86"/>
    </row>
    <row r="1202" ht="11.25">
      <c r="D1202" s="86"/>
    </row>
  </sheetData>
  <sheetProtection/>
  <printOptions/>
  <pageMargins left="0.38" right="0.45" top="0.64" bottom="0.37" header="0.24" footer="0.16"/>
  <pageSetup horizontalDpi="600" verticalDpi="600" orientation="portrait" paperSize="9" r:id="rId1"/>
  <headerFooter alignWithMargins="0">
    <oddHeader>&amp;LCONSUNTIVO 31/12/2012&amp;CMOD CE NUOVA AGGREGAZIONE&amp;RREGIONE PIEMONTE 
ASSESSORATO SANITA'
ASL 213 AL
</oddHeader>
    <oddFooter>&amp;L31/10/2014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 Piemonte</dc:creator>
  <cp:keywords/>
  <dc:description/>
  <cp:lastModifiedBy>mazzag</cp:lastModifiedBy>
  <cp:lastPrinted>2014-11-06T10:30:33Z</cp:lastPrinted>
  <dcterms:created xsi:type="dcterms:W3CDTF">2012-03-13T09:44:34Z</dcterms:created>
  <dcterms:modified xsi:type="dcterms:W3CDTF">2014-11-06T10:30:35Z</dcterms:modified>
  <cp:category/>
  <cp:version/>
  <cp:contentType/>
  <cp:contentStatus/>
</cp:coreProperties>
</file>